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20" windowWidth="15195" windowHeight="8700"/>
  </bookViews>
  <sheets>
    <sheet name="2018-2019 (2)" sheetId="14" r:id="rId1"/>
  </sheets>
  <calcPr calcId="144525"/>
</workbook>
</file>

<file path=xl/calcChain.xml><?xml version="1.0" encoding="utf-8"?>
<calcChain xmlns="http://schemas.openxmlformats.org/spreadsheetml/2006/main">
  <c r="C107" i="14"/>
  <c r="C106"/>
  <c r="C105"/>
  <c r="C104"/>
  <c r="AL99" l="1"/>
  <c r="AK99"/>
  <c r="AJ99"/>
  <c r="AI99"/>
  <c r="AH99"/>
  <c r="AF99"/>
  <c r="AE99"/>
  <c r="AD99"/>
  <c r="AA99"/>
  <c r="Z99"/>
  <c r="Y99"/>
  <c r="V99"/>
  <c r="U99"/>
  <c r="T99"/>
  <c r="Q99"/>
  <c r="P99"/>
  <c r="O99"/>
  <c r="N99"/>
  <c r="E99"/>
  <c r="H99" s="1"/>
  <c r="AL98"/>
  <c r="AK98"/>
  <c r="AJ98"/>
  <c r="AI98"/>
  <c r="AH98"/>
  <c r="AF98"/>
  <c r="AE98"/>
  <c r="AD98"/>
  <c r="AA98"/>
  <c r="Z98"/>
  <c r="Y98"/>
  <c r="V98"/>
  <c r="U98"/>
  <c r="T98"/>
  <c r="Q98"/>
  <c r="P98"/>
  <c r="O98"/>
  <c r="N98"/>
  <c r="E98"/>
  <c r="F98" s="1"/>
  <c r="AL97"/>
  <c r="AK97"/>
  <c r="AJ97"/>
  <c r="AI97"/>
  <c r="AH97"/>
  <c r="AF97"/>
  <c r="AE97"/>
  <c r="AD97"/>
  <c r="AA97"/>
  <c r="Z97"/>
  <c r="Y97"/>
  <c r="V97"/>
  <c r="U97"/>
  <c r="T97"/>
  <c r="Q97"/>
  <c r="P97"/>
  <c r="O97"/>
  <c r="N97"/>
  <c r="E97"/>
  <c r="L97" s="1"/>
  <c r="AL96"/>
  <c r="AK96"/>
  <c r="AJ96"/>
  <c r="AI96"/>
  <c r="AH96"/>
  <c r="AF96"/>
  <c r="AE96"/>
  <c r="AD96"/>
  <c r="AA96"/>
  <c r="Z96"/>
  <c r="Y96"/>
  <c r="V96"/>
  <c r="U96"/>
  <c r="T96"/>
  <c r="Q96"/>
  <c r="P96"/>
  <c r="O96"/>
  <c r="N96"/>
  <c r="J96"/>
  <c r="H96"/>
  <c r="F96"/>
  <c r="E96"/>
  <c r="L96" s="1"/>
  <c r="AL95"/>
  <c r="AK95"/>
  <c r="AJ95"/>
  <c r="AI95"/>
  <c r="AH95"/>
  <c r="AF95"/>
  <c r="AE95"/>
  <c r="AD95"/>
  <c r="AA95"/>
  <c r="Z95"/>
  <c r="Y95"/>
  <c r="V95"/>
  <c r="U95"/>
  <c r="T95"/>
  <c r="Q95"/>
  <c r="P95"/>
  <c r="O95"/>
  <c r="N95"/>
  <c r="E95"/>
  <c r="H95" s="1"/>
  <c r="C94"/>
  <c r="AK94" s="1"/>
  <c r="AL93"/>
  <c r="AK93"/>
  <c r="AJ93"/>
  <c r="AI93"/>
  <c r="AH93"/>
  <c r="AF93"/>
  <c r="AE93"/>
  <c r="AD93"/>
  <c r="AA93"/>
  <c r="Z93"/>
  <c r="Y93"/>
  <c r="V93"/>
  <c r="U93"/>
  <c r="T93"/>
  <c r="Q93"/>
  <c r="P93"/>
  <c r="O93"/>
  <c r="N93"/>
  <c r="E93"/>
  <c r="F93" s="1"/>
  <c r="AL92"/>
  <c r="AK92"/>
  <c r="AJ92"/>
  <c r="AI92"/>
  <c r="AH92"/>
  <c r="AF92"/>
  <c r="AE92"/>
  <c r="AD92"/>
  <c r="AA92"/>
  <c r="Z92"/>
  <c r="Y92"/>
  <c r="V92"/>
  <c r="U92"/>
  <c r="T92"/>
  <c r="Q92"/>
  <c r="P92"/>
  <c r="O92"/>
  <c r="N92"/>
  <c r="J92"/>
  <c r="H92"/>
  <c r="E92"/>
  <c r="L92" s="1"/>
  <c r="AL91"/>
  <c r="AK91"/>
  <c r="AJ91"/>
  <c r="AI91"/>
  <c r="AH91"/>
  <c r="AF91"/>
  <c r="AE91"/>
  <c r="AD91"/>
  <c r="AA91"/>
  <c r="Z91"/>
  <c r="Y91"/>
  <c r="V91"/>
  <c r="U91"/>
  <c r="T91"/>
  <c r="Q91"/>
  <c r="P91"/>
  <c r="O91"/>
  <c r="N91"/>
  <c r="J91"/>
  <c r="E91"/>
  <c r="L91" s="1"/>
  <c r="AL90"/>
  <c r="AK90"/>
  <c r="AJ90"/>
  <c r="AI90"/>
  <c r="AH90"/>
  <c r="AF90"/>
  <c r="AE90"/>
  <c r="AD90"/>
  <c r="AA90"/>
  <c r="Z90"/>
  <c r="Y90"/>
  <c r="V90"/>
  <c r="U90"/>
  <c r="T90"/>
  <c r="Q90"/>
  <c r="P90"/>
  <c r="O90"/>
  <c r="N90"/>
  <c r="E90"/>
  <c r="H90" s="1"/>
  <c r="AL89"/>
  <c r="AK89"/>
  <c r="AJ89"/>
  <c r="AI89"/>
  <c r="AH89"/>
  <c r="AF89"/>
  <c r="AE89"/>
  <c r="AD89"/>
  <c r="AA89"/>
  <c r="Z89"/>
  <c r="Y89"/>
  <c r="V89"/>
  <c r="U89"/>
  <c r="T89"/>
  <c r="Q89"/>
  <c r="P89"/>
  <c r="O89"/>
  <c r="N89"/>
  <c r="E89"/>
  <c r="F89" s="1"/>
  <c r="AL88"/>
  <c r="AK88"/>
  <c r="AJ88"/>
  <c r="AI88"/>
  <c r="AH88"/>
  <c r="AF88"/>
  <c r="AE88"/>
  <c r="AD88"/>
  <c r="AA88"/>
  <c r="Z88"/>
  <c r="Y88"/>
  <c r="V88"/>
  <c r="U88"/>
  <c r="T88"/>
  <c r="Q88"/>
  <c r="P88"/>
  <c r="O88"/>
  <c r="N88"/>
  <c r="J88"/>
  <c r="E88"/>
  <c r="L88" s="1"/>
  <c r="AL87"/>
  <c r="AK87"/>
  <c r="AJ87"/>
  <c r="AI87"/>
  <c r="AH87"/>
  <c r="AF87"/>
  <c r="AE87"/>
  <c r="AD87"/>
  <c r="AA87"/>
  <c r="Z87"/>
  <c r="Y87"/>
  <c r="V87"/>
  <c r="U87"/>
  <c r="T87"/>
  <c r="Q87"/>
  <c r="P87"/>
  <c r="O87"/>
  <c r="N87"/>
  <c r="E87"/>
  <c r="L87" s="1"/>
  <c r="AL86"/>
  <c r="AK86"/>
  <c r="AJ86"/>
  <c r="AI86"/>
  <c r="AH86"/>
  <c r="AF86"/>
  <c r="AE86"/>
  <c r="AD86"/>
  <c r="AA86"/>
  <c r="Z86"/>
  <c r="Y86"/>
  <c r="V86"/>
  <c r="U86"/>
  <c r="T86"/>
  <c r="Q86"/>
  <c r="P86"/>
  <c r="O86"/>
  <c r="N86"/>
  <c r="E86"/>
  <c r="H86" s="1"/>
  <c r="AL85"/>
  <c r="AK85"/>
  <c r="AJ85"/>
  <c r="AI85"/>
  <c r="AH85"/>
  <c r="AG85"/>
  <c r="AF85"/>
  <c r="AE85"/>
  <c r="AD85"/>
  <c r="AA85"/>
  <c r="Z85"/>
  <c r="Y85"/>
  <c r="V85"/>
  <c r="U85"/>
  <c r="T85"/>
  <c r="Q85"/>
  <c r="P85"/>
  <c r="O85"/>
  <c r="N85"/>
  <c r="F85"/>
  <c r="E85"/>
  <c r="L85" s="1"/>
  <c r="Z84"/>
  <c r="W84"/>
  <c r="U84"/>
  <c r="N84"/>
  <c r="Q84" s="1"/>
  <c r="R84" s="1"/>
  <c r="T84" s="1"/>
  <c r="D104"/>
  <c r="E104" s="1"/>
  <c r="D105"/>
  <c r="F105" s="1"/>
  <c r="D106"/>
  <c r="H106" s="1"/>
  <c r="D107"/>
  <c r="AL80"/>
  <c r="AK80"/>
  <c r="AJ80"/>
  <c r="AI80"/>
  <c r="AH80"/>
  <c r="AF80"/>
  <c r="AE80"/>
  <c r="AD80"/>
  <c r="AA80"/>
  <c r="Z80"/>
  <c r="Y80"/>
  <c r="V80"/>
  <c r="U80"/>
  <c r="T80"/>
  <c r="Q80"/>
  <c r="P80"/>
  <c r="O80"/>
  <c r="N80"/>
  <c r="E80"/>
  <c r="H80" s="1"/>
  <c r="AL79"/>
  <c r="AK79"/>
  <c r="AJ79"/>
  <c r="AI79"/>
  <c r="AH79"/>
  <c r="AF79"/>
  <c r="AE79"/>
  <c r="AD79"/>
  <c r="AA79"/>
  <c r="Z79"/>
  <c r="Y79"/>
  <c r="V79"/>
  <c r="U79"/>
  <c r="T79"/>
  <c r="Q79"/>
  <c r="P79"/>
  <c r="O79"/>
  <c r="N79"/>
  <c r="E79"/>
  <c r="F79" s="1"/>
  <c r="AL78"/>
  <c r="AK78"/>
  <c r="AJ78"/>
  <c r="AI78"/>
  <c r="AH78"/>
  <c r="AF78"/>
  <c r="AE78"/>
  <c r="AD78"/>
  <c r="AA78"/>
  <c r="Z78"/>
  <c r="Y78"/>
  <c r="V78"/>
  <c r="U78"/>
  <c r="T78"/>
  <c r="Q78"/>
  <c r="P78"/>
  <c r="O78"/>
  <c r="N78"/>
  <c r="E78"/>
  <c r="L78" s="1"/>
  <c r="AL77"/>
  <c r="AK77"/>
  <c r="AJ77"/>
  <c r="AI77"/>
  <c r="AH77"/>
  <c r="AF77"/>
  <c r="AE77"/>
  <c r="AD77"/>
  <c r="AA77"/>
  <c r="Z77"/>
  <c r="Y77"/>
  <c r="V77"/>
  <c r="U77"/>
  <c r="T77"/>
  <c r="Q77"/>
  <c r="P77"/>
  <c r="O77"/>
  <c r="N77"/>
  <c r="E77"/>
  <c r="J77" s="1"/>
  <c r="AL76"/>
  <c r="AK76"/>
  <c r="AJ76"/>
  <c r="AI76"/>
  <c r="AH76"/>
  <c r="AF76"/>
  <c r="AE76"/>
  <c r="AD76"/>
  <c r="AA76"/>
  <c r="Z76"/>
  <c r="Y76"/>
  <c r="V76"/>
  <c r="U76"/>
  <c r="T76"/>
  <c r="Q76"/>
  <c r="P76"/>
  <c r="O76"/>
  <c r="N76"/>
  <c r="E76"/>
  <c r="H76" s="1"/>
  <c r="C75"/>
  <c r="AK75" s="1"/>
  <c r="AL74"/>
  <c r="AK74"/>
  <c r="AJ74"/>
  <c r="AI74"/>
  <c r="AH74"/>
  <c r="AF74"/>
  <c r="AE74"/>
  <c r="AD74"/>
  <c r="AA74"/>
  <c r="Z74"/>
  <c r="Y74"/>
  <c r="V74"/>
  <c r="U74"/>
  <c r="T74"/>
  <c r="Q74"/>
  <c r="P74"/>
  <c r="O74"/>
  <c r="N74"/>
  <c r="E74"/>
  <c r="F74" s="1"/>
  <c r="AL73"/>
  <c r="AK73"/>
  <c r="AJ73"/>
  <c r="AI73"/>
  <c r="AH73"/>
  <c r="AF73"/>
  <c r="AE73"/>
  <c r="AD73"/>
  <c r="AA73"/>
  <c r="Z73"/>
  <c r="Y73"/>
  <c r="V73"/>
  <c r="U73"/>
  <c r="T73"/>
  <c r="Q73"/>
  <c r="P73"/>
  <c r="O73"/>
  <c r="N73"/>
  <c r="J73"/>
  <c r="H73"/>
  <c r="E73"/>
  <c r="L73" s="1"/>
  <c r="AL72"/>
  <c r="AK72"/>
  <c r="AJ72"/>
  <c r="AI72"/>
  <c r="AH72"/>
  <c r="AF72"/>
  <c r="AE72"/>
  <c r="AD72"/>
  <c r="AA72"/>
  <c r="Z72"/>
  <c r="Y72"/>
  <c r="V72"/>
  <c r="U72"/>
  <c r="T72"/>
  <c r="Q72"/>
  <c r="P72"/>
  <c r="O72"/>
  <c r="N72"/>
  <c r="E72"/>
  <c r="J72" s="1"/>
  <c r="AL71"/>
  <c r="AK71"/>
  <c r="AJ71"/>
  <c r="AI71"/>
  <c r="AH71"/>
  <c r="AF71"/>
  <c r="AE71"/>
  <c r="AD71"/>
  <c r="AA71"/>
  <c r="Z71"/>
  <c r="Y71"/>
  <c r="V71"/>
  <c r="U71"/>
  <c r="T71"/>
  <c r="Q71"/>
  <c r="P71"/>
  <c r="O71"/>
  <c r="N71"/>
  <c r="E71"/>
  <c r="H71" s="1"/>
  <c r="AL70"/>
  <c r="AK70"/>
  <c r="AJ70"/>
  <c r="AI70"/>
  <c r="AH70"/>
  <c r="AF70"/>
  <c r="AE70"/>
  <c r="AD70"/>
  <c r="AA70"/>
  <c r="Z70"/>
  <c r="Y70"/>
  <c r="V70"/>
  <c r="U70"/>
  <c r="T70"/>
  <c r="Q70"/>
  <c r="P70"/>
  <c r="O70"/>
  <c r="N70"/>
  <c r="E70"/>
  <c r="F70" s="1"/>
  <c r="AL69"/>
  <c r="AK69"/>
  <c r="AJ69"/>
  <c r="AI69"/>
  <c r="AH69"/>
  <c r="AF69"/>
  <c r="AE69"/>
  <c r="AD69"/>
  <c r="AA69"/>
  <c r="Z69"/>
  <c r="Y69"/>
  <c r="V69"/>
  <c r="U69"/>
  <c r="T69"/>
  <c r="Q69"/>
  <c r="P69"/>
  <c r="O69"/>
  <c r="N69"/>
  <c r="E69"/>
  <c r="L69" s="1"/>
  <c r="AL68"/>
  <c r="AK68"/>
  <c r="AJ68"/>
  <c r="AI68"/>
  <c r="AH68"/>
  <c r="AF68"/>
  <c r="AE68"/>
  <c r="AD68"/>
  <c r="AA68"/>
  <c r="Z68"/>
  <c r="Y68"/>
  <c r="V68"/>
  <c r="U68"/>
  <c r="T68"/>
  <c r="Q68"/>
  <c r="P68"/>
  <c r="O68"/>
  <c r="N68"/>
  <c r="E68"/>
  <c r="J68" s="1"/>
  <c r="AL67"/>
  <c r="AK67"/>
  <c r="AJ67"/>
  <c r="AI67"/>
  <c r="AH67"/>
  <c r="AF67"/>
  <c r="AE67"/>
  <c r="AD67"/>
  <c r="AA67"/>
  <c r="Z67"/>
  <c r="Y67"/>
  <c r="V67"/>
  <c r="U67"/>
  <c r="T67"/>
  <c r="Q67"/>
  <c r="P67"/>
  <c r="O67"/>
  <c r="N67"/>
  <c r="E67"/>
  <c r="H67" s="1"/>
  <c r="AL66"/>
  <c r="AK66"/>
  <c r="AJ66"/>
  <c r="AI66"/>
  <c r="AH66"/>
  <c r="AG66"/>
  <c r="AF66"/>
  <c r="AE66"/>
  <c r="AD66"/>
  <c r="AA66"/>
  <c r="Z66"/>
  <c r="Y66"/>
  <c r="V66"/>
  <c r="U66"/>
  <c r="T66"/>
  <c r="Q66"/>
  <c r="P66"/>
  <c r="O66"/>
  <c r="N66"/>
  <c r="E66"/>
  <c r="H66" s="1"/>
  <c r="Z65"/>
  <c r="U65"/>
  <c r="N65"/>
  <c r="W65" s="1"/>
  <c r="N10"/>
  <c r="G107" l="1"/>
  <c r="E107"/>
  <c r="H107"/>
  <c r="F107"/>
  <c r="H104"/>
  <c r="F86"/>
  <c r="F69"/>
  <c r="J70"/>
  <c r="H87"/>
  <c r="F91"/>
  <c r="H97"/>
  <c r="H74"/>
  <c r="X84"/>
  <c r="Y84" s="1"/>
  <c r="F87"/>
  <c r="J66"/>
  <c r="J79"/>
  <c r="J87"/>
  <c r="H88"/>
  <c r="H91"/>
  <c r="J97"/>
  <c r="H105"/>
  <c r="H85"/>
  <c r="J85"/>
  <c r="J86"/>
  <c r="F88"/>
  <c r="H89"/>
  <c r="J90"/>
  <c r="F92"/>
  <c r="H93"/>
  <c r="O94"/>
  <c r="U94"/>
  <c r="AA94"/>
  <c r="AH94"/>
  <c r="AL94"/>
  <c r="J95"/>
  <c r="F97"/>
  <c r="H98"/>
  <c r="J99"/>
  <c r="L86"/>
  <c r="J89"/>
  <c r="L90"/>
  <c r="J93"/>
  <c r="P94"/>
  <c r="V94"/>
  <c r="AD94"/>
  <c r="AI94"/>
  <c r="L95"/>
  <c r="J98"/>
  <c r="L99"/>
  <c r="L89"/>
  <c r="F90"/>
  <c r="L93"/>
  <c r="E94"/>
  <c r="Q94"/>
  <c r="Y94"/>
  <c r="AE94"/>
  <c r="AJ94"/>
  <c r="F95"/>
  <c r="L98"/>
  <c r="F99"/>
  <c r="N94"/>
  <c r="T94"/>
  <c r="Z94"/>
  <c r="AF94"/>
  <c r="G106"/>
  <c r="E106"/>
  <c r="F106"/>
  <c r="G104"/>
  <c r="E105"/>
  <c r="F104"/>
  <c r="G105"/>
  <c r="X65"/>
  <c r="H69"/>
  <c r="J69"/>
  <c r="H70"/>
  <c r="F72"/>
  <c r="F73"/>
  <c r="J78"/>
  <c r="H79"/>
  <c r="F78"/>
  <c r="J67"/>
  <c r="J74"/>
  <c r="H78"/>
  <c r="L68"/>
  <c r="J71"/>
  <c r="L72"/>
  <c r="O75"/>
  <c r="U75"/>
  <c r="AA75"/>
  <c r="AH75"/>
  <c r="AL75"/>
  <c r="J76"/>
  <c r="L77"/>
  <c r="J80"/>
  <c r="Q65"/>
  <c r="R65" s="1"/>
  <c r="T65" s="1"/>
  <c r="L66"/>
  <c r="F68"/>
  <c r="L71"/>
  <c r="P75"/>
  <c r="V75"/>
  <c r="AD75"/>
  <c r="AI75"/>
  <c r="L76"/>
  <c r="F77"/>
  <c r="L80"/>
  <c r="F67"/>
  <c r="L70"/>
  <c r="F71"/>
  <c r="H72"/>
  <c r="Q75"/>
  <c r="L67"/>
  <c r="F66"/>
  <c r="H68"/>
  <c r="L74"/>
  <c r="E75"/>
  <c r="Y75"/>
  <c r="AE75"/>
  <c r="AJ75"/>
  <c r="F76"/>
  <c r="H77"/>
  <c r="L79"/>
  <c r="F80"/>
  <c r="N75"/>
  <c r="T75"/>
  <c r="Z75"/>
  <c r="AF75"/>
  <c r="AL61"/>
  <c r="AK61"/>
  <c r="AJ61"/>
  <c r="AI61"/>
  <c r="AH61"/>
  <c r="AF61"/>
  <c r="AE61"/>
  <c r="AD61"/>
  <c r="AA61"/>
  <c r="Z61"/>
  <c r="Y61"/>
  <c r="V61"/>
  <c r="U61"/>
  <c r="T61"/>
  <c r="Q61"/>
  <c r="P61"/>
  <c r="O61"/>
  <c r="N61"/>
  <c r="E61"/>
  <c r="H61" s="1"/>
  <c r="AL60"/>
  <c r="AK60"/>
  <c r="AJ60"/>
  <c r="AI60"/>
  <c r="AH60"/>
  <c r="AF60"/>
  <c r="AE60"/>
  <c r="AD60"/>
  <c r="AA60"/>
  <c r="Z60"/>
  <c r="Y60"/>
  <c r="V60"/>
  <c r="U60"/>
  <c r="T60"/>
  <c r="Q60"/>
  <c r="P60"/>
  <c r="O60"/>
  <c r="N60"/>
  <c r="E60"/>
  <c r="F60" s="1"/>
  <c r="AL59"/>
  <c r="AK59"/>
  <c r="AJ59"/>
  <c r="AI59"/>
  <c r="AH59"/>
  <c r="AF59"/>
  <c r="AE59"/>
  <c r="AD59"/>
  <c r="AA59"/>
  <c r="Z59"/>
  <c r="Y59"/>
  <c r="V59"/>
  <c r="U59"/>
  <c r="T59"/>
  <c r="Q59"/>
  <c r="P59"/>
  <c r="O59"/>
  <c r="N59"/>
  <c r="E59"/>
  <c r="L59" s="1"/>
  <c r="AL58"/>
  <c r="AK58"/>
  <c r="AJ58"/>
  <c r="AI58"/>
  <c r="AH58"/>
  <c r="AF58"/>
  <c r="AE58"/>
  <c r="AD58"/>
  <c r="AA58"/>
  <c r="Z58"/>
  <c r="Y58"/>
  <c r="V58"/>
  <c r="U58"/>
  <c r="T58"/>
  <c r="Q58"/>
  <c r="P58"/>
  <c r="O58"/>
  <c r="N58"/>
  <c r="E58"/>
  <c r="J58" s="1"/>
  <c r="AL57"/>
  <c r="AK57"/>
  <c r="AJ57"/>
  <c r="AI57"/>
  <c r="AH57"/>
  <c r="AF57"/>
  <c r="AE57"/>
  <c r="AD57"/>
  <c r="AA57"/>
  <c r="Z57"/>
  <c r="Y57"/>
  <c r="V57"/>
  <c r="U57"/>
  <c r="T57"/>
  <c r="Q57"/>
  <c r="P57"/>
  <c r="O57"/>
  <c r="N57"/>
  <c r="E57"/>
  <c r="H57" s="1"/>
  <c r="C56"/>
  <c r="AK56" s="1"/>
  <c r="AL55"/>
  <c r="AK55"/>
  <c r="AJ55"/>
  <c r="AI55"/>
  <c r="AH55"/>
  <c r="AF55"/>
  <c r="AE55"/>
  <c r="AD55"/>
  <c r="AA55"/>
  <c r="Z55"/>
  <c r="Y55"/>
  <c r="V55"/>
  <c r="U55"/>
  <c r="T55"/>
  <c r="Q55"/>
  <c r="P55"/>
  <c r="O55"/>
  <c r="N55"/>
  <c r="E55"/>
  <c r="F55" s="1"/>
  <c r="AL54"/>
  <c r="AK54"/>
  <c r="AJ54"/>
  <c r="AI54"/>
  <c r="AH54"/>
  <c r="AF54"/>
  <c r="AE54"/>
  <c r="AD54"/>
  <c r="AA54"/>
  <c r="Z54"/>
  <c r="Y54"/>
  <c r="V54"/>
  <c r="U54"/>
  <c r="T54"/>
  <c r="Q54"/>
  <c r="P54"/>
  <c r="O54"/>
  <c r="N54"/>
  <c r="E54"/>
  <c r="L54" s="1"/>
  <c r="AL53"/>
  <c r="AK53"/>
  <c r="AJ53"/>
  <c r="AI53"/>
  <c r="AH53"/>
  <c r="AF53"/>
  <c r="AE53"/>
  <c r="AD53"/>
  <c r="AA53"/>
  <c r="Z53"/>
  <c r="Y53"/>
  <c r="V53"/>
  <c r="U53"/>
  <c r="T53"/>
  <c r="Q53"/>
  <c r="P53"/>
  <c r="O53"/>
  <c r="N53"/>
  <c r="E53"/>
  <c r="J53" s="1"/>
  <c r="AL52"/>
  <c r="AK52"/>
  <c r="AJ52"/>
  <c r="AI52"/>
  <c r="AH52"/>
  <c r="AF52"/>
  <c r="AE52"/>
  <c r="AD52"/>
  <c r="AA52"/>
  <c r="Z52"/>
  <c r="Y52"/>
  <c r="V52"/>
  <c r="U52"/>
  <c r="T52"/>
  <c r="Q52"/>
  <c r="P52"/>
  <c r="O52"/>
  <c r="N52"/>
  <c r="E52"/>
  <c r="H52" s="1"/>
  <c r="AL51"/>
  <c r="AK51"/>
  <c r="AJ51"/>
  <c r="AI51"/>
  <c r="AH51"/>
  <c r="AF51"/>
  <c r="AE51"/>
  <c r="AD51"/>
  <c r="AA51"/>
  <c r="Z51"/>
  <c r="Y51"/>
  <c r="V51"/>
  <c r="U51"/>
  <c r="T51"/>
  <c r="Q51"/>
  <c r="P51"/>
  <c r="O51"/>
  <c r="N51"/>
  <c r="E51"/>
  <c r="F51" s="1"/>
  <c r="AL50"/>
  <c r="AK50"/>
  <c r="AJ50"/>
  <c r="AI50"/>
  <c r="AH50"/>
  <c r="AF50"/>
  <c r="AE50"/>
  <c r="AD50"/>
  <c r="AA50"/>
  <c r="Z50"/>
  <c r="Y50"/>
  <c r="V50"/>
  <c r="U50"/>
  <c r="T50"/>
  <c r="Q50"/>
  <c r="P50"/>
  <c r="O50"/>
  <c r="N50"/>
  <c r="E50"/>
  <c r="L50" s="1"/>
  <c r="AL49"/>
  <c r="AK49"/>
  <c r="AJ49"/>
  <c r="AI49"/>
  <c r="AH49"/>
  <c r="AF49"/>
  <c r="AE49"/>
  <c r="AD49"/>
  <c r="AA49"/>
  <c r="Z49"/>
  <c r="Y49"/>
  <c r="V49"/>
  <c r="U49"/>
  <c r="T49"/>
  <c r="Q49"/>
  <c r="P49"/>
  <c r="O49"/>
  <c r="N49"/>
  <c r="E49"/>
  <c r="J49" s="1"/>
  <c r="AL48"/>
  <c r="AK48"/>
  <c r="AJ48"/>
  <c r="AI48"/>
  <c r="AH48"/>
  <c r="AF48"/>
  <c r="AE48"/>
  <c r="AD48"/>
  <c r="AA48"/>
  <c r="Z48"/>
  <c r="Y48"/>
  <c r="V48"/>
  <c r="U48"/>
  <c r="T48"/>
  <c r="Q48"/>
  <c r="P48"/>
  <c r="O48"/>
  <c r="N48"/>
  <c r="E48"/>
  <c r="H48" s="1"/>
  <c r="AL47"/>
  <c r="AK47"/>
  <c r="AJ47"/>
  <c r="AI47"/>
  <c r="AH47"/>
  <c r="AG47"/>
  <c r="AF47"/>
  <c r="AE47"/>
  <c r="AD47"/>
  <c r="AA47"/>
  <c r="Z47"/>
  <c r="Y47"/>
  <c r="V47"/>
  <c r="U47"/>
  <c r="T47"/>
  <c r="Q47"/>
  <c r="P47"/>
  <c r="O47"/>
  <c r="N47"/>
  <c r="E47"/>
  <c r="H47" s="1"/>
  <c r="Z46"/>
  <c r="U46"/>
  <c r="N46"/>
  <c r="Q46" s="1"/>
  <c r="R46" s="1"/>
  <c r="T46" s="1"/>
  <c r="AL41"/>
  <c r="AK41"/>
  <c r="AJ41"/>
  <c r="AI41"/>
  <c r="AH41"/>
  <c r="AF41"/>
  <c r="AE41"/>
  <c r="AD41"/>
  <c r="AA41"/>
  <c r="Z41"/>
  <c r="Y41"/>
  <c r="V41"/>
  <c r="U41"/>
  <c r="T41"/>
  <c r="Q41"/>
  <c r="P41"/>
  <c r="O41"/>
  <c r="N41"/>
  <c r="E41"/>
  <c r="H41" s="1"/>
  <c r="AL40"/>
  <c r="AK40"/>
  <c r="AJ40"/>
  <c r="AI40"/>
  <c r="AH40"/>
  <c r="AF40"/>
  <c r="AE40"/>
  <c r="AD40"/>
  <c r="AA40"/>
  <c r="Z40"/>
  <c r="Y40"/>
  <c r="V40"/>
  <c r="U40"/>
  <c r="T40"/>
  <c r="Q40"/>
  <c r="P40"/>
  <c r="O40"/>
  <c r="N40"/>
  <c r="E40"/>
  <c r="F40" s="1"/>
  <c r="AL39"/>
  <c r="AK39"/>
  <c r="AJ39"/>
  <c r="AI39"/>
  <c r="AH39"/>
  <c r="AF39"/>
  <c r="AE39"/>
  <c r="AD39"/>
  <c r="AA39"/>
  <c r="Z39"/>
  <c r="Y39"/>
  <c r="V39"/>
  <c r="U39"/>
  <c r="T39"/>
  <c r="Q39"/>
  <c r="P39"/>
  <c r="O39"/>
  <c r="N39"/>
  <c r="E39"/>
  <c r="L39" s="1"/>
  <c r="AL38"/>
  <c r="AK38"/>
  <c r="AJ38"/>
  <c r="AI38"/>
  <c r="AH38"/>
  <c r="AF38"/>
  <c r="AE38"/>
  <c r="AD38"/>
  <c r="AA38"/>
  <c r="Z38"/>
  <c r="Y38"/>
  <c r="V38"/>
  <c r="U38"/>
  <c r="T38"/>
  <c r="Q38"/>
  <c r="P38"/>
  <c r="O38"/>
  <c r="N38"/>
  <c r="E38"/>
  <c r="J38" s="1"/>
  <c r="AL37"/>
  <c r="AK37"/>
  <c r="AJ37"/>
  <c r="AI37"/>
  <c r="AH37"/>
  <c r="AF37"/>
  <c r="AE37"/>
  <c r="AD37"/>
  <c r="AA37"/>
  <c r="Z37"/>
  <c r="Y37"/>
  <c r="V37"/>
  <c r="U37"/>
  <c r="T37"/>
  <c r="Q37"/>
  <c r="P37"/>
  <c r="O37"/>
  <c r="N37"/>
  <c r="E37"/>
  <c r="H37" s="1"/>
  <c r="C36"/>
  <c r="AK36" s="1"/>
  <c r="AL35"/>
  <c r="AK35"/>
  <c r="AJ35"/>
  <c r="AI35"/>
  <c r="AH35"/>
  <c r="AF35"/>
  <c r="AE35"/>
  <c r="AD35"/>
  <c r="AA35"/>
  <c r="Z35"/>
  <c r="Y35"/>
  <c r="V35"/>
  <c r="U35"/>
  <c r="T35"/>
  <c r="Q35"/>
  <c r="P35"/>
  <c r="O35"/>
  <c r="N35"/>
  <c r="E35"/>
  <c r="F35" s="1"/>
  <c r="AL34"/>
  <c r="AK34"/>
  <c r="AJ34"/>
  <c r="AI34"/>
  <c r="AH34"/>
  <c r="AF34"/>
  <c r="AE34"/>
  <c r="AD34"/>
  <c r="AA34"/>
  <c r="Z34"/>
  <c r="Y34"/>
  <c r="V34"/>
  <c r="U34"/>
  <c r="T34"/>
  <c r="Q34"/>
  <c r="P34"/>
  <c r="O34"/>
  <c r="N34"/>
  <c r="E34"/>
  <c r="L34" s="1"/>
  <c r="AL33"/>
  <c r="AK33"/>
  <c r="AJ33"/>
  <c r="AI33"/>
  <c r="AH33"/>
  <c r="AF33"/>
  <c r="AE33"/>
  <c r="AD33"/>
  <c r="AA33"/>
  <c r="Z33"/>
  <c r="Y33"/>
  <c r="V33"/>
  <c r="U33"/>
  <c r="T33"/>
  <c r="Q33"/>
  <c r="P33"/>
  <c r="O33"/>
  <c r="N33"/>
  <c r="E33"/>
  <c r="J33" s="1"/>
  <c r="AL32"/>
  <c r="AK32"/>
  <c r="AJ32"/>
  <c r="AI32"/>
  <c r="AH32"/>
  <c r="AF32"/>
  <c r="AE32"/>
  <c r="AD32"/>
  <c r="AA32"/>
  <c r="Z32"/>
  <c r="Y32"/>
  <c r="V32"/>
  <c r="U32"/>
  <c r="T32"/>
  <c r="Q32"/>
  <c r="P32"/>
  <c r="O32"/>
  <c r="N32"/>
  <c r="E32"/>
  <c r="H32" s="1"/>
  <c r="AL31"/>
  <c r="AK31"/>
  <c r="AJ31"/>
  <c r="AI31"/>
  <c r="AH31"/>
  <c r="AF31"/>
  <c r="AE31"/>
  <c r="AD31"/>
  <c r="AA31"/>
  <c r="Z31"/>
  <c r="Y31"/>
  <c r="V31"/>
  <c r="U31"/>
  <c r="T31"/>
  <c r="Q31"/>
  <c r="P31"/>
  <c r="O31"/>
  <c r="N31"/>
  <c r="E31"/>
  <c r="F31" s="1"/>
  <c r="AL30"/>
  <c r="AK30"/>
  <c r="AJ30"/>
  <c r="AI30"/>
  <c r="AH30"/>
  <c r="AF30"/>
  <c r="AE30"/>
  <c r="AD30"/>
  <c r="AA30"/>
  <c r="Z30"/>
  <c r="Y30"/>
  <c r="V30"/>
  <c r="U30"/>
  <c r="T30"/>
  <c r="Q30"/>
  <c r="P30"/>
  <c r="O30"/>
  <c r="N30"/>
  <c r="J30"/>
  <c r="H30"/>
  <c r="E30"/>
  <c r="L30" s="1"/>
  <c r="AL29"/>
  <c r="AK29"/>
  <c r="AJ29"/>
  <c r="AI29"/>
  <c r="AH29"/>
  <c r="AF29"/>
  <c r="AE29"/>
  <c r="AD29"/>
  <c r="AA29"/>
  <c r="Z29"/>
  <c r="Y29"/>
  <c r="V29"/>
  <c r="U29"/>
  <c r="T29"/>
  <c r="Q29"/>
  <c r="P29"/>
  <c r="O29"/>
  <c r="N29"/>
  <c r="E29"/>
  <c r="J29" s="1"/>
  <c r="AL28"/>
  <c r="AK28"/>
  <c r="AJ28"/>
  <c r="AI28"/>
  <c r="AH28"/>
  <c r="AF28"/>
  <c r="AE28"/>
  <c r="AD28"/>
  <c r="AA28"/>
  <c r="Z28"/>
  <c r="Y28"/>
  <c r="V28"/>
  <c r="U28"/>
  <c r="T28"/>
  <c r="Q28"/>
  <c r="P28"/>
  <c r="O28"/>
  <c r="N28"/>
  <c r="E28"/>
  <c r="H28" s="1"/>
  <c r="AL27"/>
  <c r="AK27"/>
  <c r="AJ27"/>
  <c r="AI27"/>
  <c r="AH27"/>
  <c r="AG27"/>
  <c r="AF27"/>
  <c r="AE27"/>
  <c r="AD27"/>
  <c r="AA27"/>
  <c r="Z27"/>
  <c r="Y27"/>
  <c r="V27"/>
  <c r="U27"/>
  <c r="T27"/>
  <c r="Q27"/>
  <c r="P27"/>
  <c r="O27"/>
  <c r="N27"/>
  <c r="E27"/>
  <c r="H27" s="1"/>
  <c r="Z26"/>
  <c r="U26"/>
  <c r="N26"/>
  <c r="Q26" s="1"/>
  <c r="R26" s="1"/>
  <c r="T26" s="1"/>
  <c r="E7"/>
  <c r="F33" l="1"/>
  <c r="F34"/>
  <c r="Y65"/>
  <c r="F94"/>
  <c r="L94"/>
  <c r="J94"/>
  <c r="H94"/>
  <c r="W26"/>
  <c r="J39"/>
  <c r="J40"/>
  <c r="L47"/>
  <c r="F49"/>
  <c r="F50"/>
  <c r="J51"/>
  <c r="W46"/>
  <c r="X46" s="1"/>
  <c r="Y46" s="1"/>
  <c r="H54"/>
  <c r="J59"/>
  <c r="H60"/>
  <c r="H31"/>
  <c r="H39"/>
  <c r="J54"/>
  <c r="H55"/>
  <c r="J60"/>
  <c r="F75"/>
  <c r="L75"/>
  <c r="J75"/>
  <c r="H75"/>
  <c r="X26"/>
  <c r="L28"/>
  <c r="F29"/>
  <c r="F30"/>
  <c r="J34"/>
  <c r="J35"/>
  <c r="F38"/>
  <c r="F39"/>
  <c r="J50"/>
  <c r="H51"/>
  <c r="F53"/>
  <c r="F54"/>
  <c r="H59"/>
  <c r="J31"/>
  <c r="H34"/>
  <c r="H50"/>
  <c r="J55"/>
  <c r="F58"/>
  <c r="F59"/>
  <c r="L48"/>
  <c r="J47"/>
  <c r="J48"/>
  <c r="L49"/>
  <c r="J52"/>
  <c r="L53"/>
  <c r="O56"/>
  <c r="U56"/>
  <c r="AA56"/>
  <c r="AH56"/>
  <c r="AL56"/>
  <c r="J57"/>
  <c r="L58"/>
  <c r="J61"/>
  <c r="L52"/>
  <c r="P56"/>
  <c r="V56"/>
  <c r="AD56"/>
  <c r="AI56"/>
  <c r="L57"/>
  <c r="L61"/>
  <c r="F47"/>
  <c r="F48"/>
  <c r="H49"/>
  <c r="L51"/>
  <c r="F52"/>
  <c r="H53"/>
  <c r="L55"/>
  <c r="E56"/>
  <c r="Q56"/>
  <c r="Y56"/>
  <c r="AE56"/>
  <c r="AJ56"/>
  <c r="F57"/>
  <c r="H58"/>
  <c r="L60"/>
  <c r="F61"/>
  <c r="N56"/>
  <c r="T56"/>
  <c r="Z56"/>
  <c r="AF56"/>
  <c r="Y26"/>
  <c r="L32"/>
  <c r="J27"/>
  <c r="J28"/>
  <c r="L29"/>
  <c r="J32"/>
  <c r="L33"/>
  <c r="H35"/>
  <c r="O36"/>
  <c r="U36"/>
  <c r="AA36"/>
  <c r="AH36"/>
  <c r="AL36"/>
  <c r="J37"/>
  <c r="L38"/>
  <c r="H40"/>
  <c r="J41"/>
  <c r="P36"/>
  <c r="V36"/>
  <c r="AD36"/>
  <c r="AI36"/>
  <c r="L37"/>
  <c r="L41"/>
  <c r="L27"/>
  <c r="F28"/>
  <c r="H29"/>
  <c r="H33"/>
  <c r="L35"/>
  <c r="E36"/>
  <c r="Q36"/>
  <c r="Y36"/>
  <c r="AE36"/>
  <c r="AJ36"/>
  <c r="F37"/>
  <c r="H38"/>
  <c r="L40"/>
  <c r="F41"/>
  <c r="F27"/>
  <c r="L31"/>
  <c r="F32"/>
  <c r="N36"/>
  <c r="T36"/>
  <c r="Z36"/>
  <c r="AF36"/>
  <c r="L7"/>
  <c r="J7"/>
  <c r="H7"/>
  <c r="E8"/>
  <c r="F8" s="1"/>
  <c r="E9"/>
  <c r="J9" s="1"/>
  <c r="E10"/>
  <c r="H10" s="1"/>
  <c r="E11"/>
  <c r="F11" s="1"/>
  <c r="E12"/>
  <c r="L12" s="1"/>
  <c r="E13"/>
  <c r="H13" s="1"/>
  <c r="E14"/>
  <c r="J14" s="1"/>
  <c r="E15"/>
  <c r="F15" s="1"/>
  <c r="E17"/>
  <c r="L17" s="1"/>
  <c r="E18"/>
  <c r="L18" s="1"/>
  <c r="E19"/>
  <c r="L19" s="1"/>
  <c r="E20"/>
  <c r="L20" s="1"/>
  <c r="E21"/>
  <c r="J21" s="1"/>
  <c r="F7"/>
  <c r="AL21"/>
  <c r="AK21"/>
  <c r="AJ21"/>
  <c r="AI21"/>
  <c r="AH21"/>
  <c r="AF21"/>
  <c r="AE21"/>
  <c r="AD21"/>
  <c r="AA21"/>
  <c r="Z21"/>
  <c r="Y21"/>
  <c r="V21"/>
  <c r="U21"/>
  <c r="T21"/>
  <c r="Q21"/>
  <c r="P21"/>
  <c r="O21"/>
  <c r="N21"/>
  <c r="AL20"/>
  <c r="AK20"/>
  <c r="AJ20"/>
  <c r="AI20"/>
  <c r="AH20"/>
  <c r="AF20"/>
  <c r="AE20"/>
  <c r="AD20"/>
  <c r="AA20"/>
  <c r="Z20"/>
  <c r="Y20"/>
  <c r="V20"/>
  <c r="U20"/>
  <c r="T20"/>
  <c r="Q20"/>
  <c r="P20"/>
  <c r="O20"/>
  <c r="N20"/>
  <c r="AL19"/>
  <c r="AK19"/>
  <c r="AJ19"/>
  <c r="AI19"/>
  <c r="AH19"/>
  <c r="AF19"/>
  <c r="AE19"/>
  <c r="AD19"/>
  <c r="AA19"/>
  <c r="Z19"/>
  <c r="Y19"/>
  <c r="V19"/>
  <c r="U19"/>
  <c r="T19"/>
  <c r="Q19"/>
  <c r="P19"/>
  <c r="O19"/>
  <c r="N19"/>
  <c r="AL18"/>
  <c r="AK18"/>
  <c r="AJ18"/>
  <c r="AI18"/>
  <c r="AH18"/>
  <c r="AF18"/>
  <c r="AE18"/>
  <c r="AD18"/>
  <c r="AA18"/>
  <c r="Z18"/>
  <c r="Y18"/>
  <c r="V18"/>
  <c r="U18"/>
  <c r="T18"/>
  <c r="Q18"/>
  <c r="P18"/>
  <c r="O18"/>
  <c r="N18"/>
  <c r="AL17"/>
  <c r="AK17"/>
  <c r="AJ17"/>
  <c r="AI17"/>
  <c r="AH17"/>
  <c r="AF17"/>
  <c r="AE17"/>
  <c r="AD17"/>
  <c r="AA17"/>
  <c r="Z17"/>
  <c r="Y17"/>
  <c r="V17"/>
  <c r="U17"/>
  <c r="T17"/>
  <c r="Q17"/>
  <c r="P17"/>
  <c r="O17"/>
  <c r="N17"/>
  <c r="C16"/>
  <c r="AK16" s="1"/>
  <c r="AL15"/>
  <c r="AK15"/>
  <c r="AJ15"/>
  <c r="AI15"/>
  <c r="AH15"/>
  <c r="AF15"/>
  <c r="AE15"/>
  <c r="AD15"/>
  <c r="AA15"/>
  <c r="Z15"/>
  <c r="Y15"/>
  <c r="V15"/>
  <c r="U15"/>
  <c r="T15"/>
  <c r="Q15"/>
  <c r="P15"/>
  <c r="O15"/>
  <c r="N15"/>
  <c r="AL14"/>
  <c r="AK14"/>
  <c r="AJ14"/>
  <c r="AI14"/>
  <c r="AH14"/>
  <c r="AF14"/>
  <c r="AE14"/>
  <c r="AD14"/>
  <c r="AA14"/>
  <c r="Z14"/>
  <c r="Y14"/>
  <c r="V14"/>
  <c r="U14"/>
  <c r="T14"/>
  <c r="Q14"/>
  <c r="P14"/>
  <c r="O14"/>
  <c r="N14"/>
  <c r="AL13"/>
  <c r="AK13"/>
  <c r="AJ13"/>
  <c r="AI13"/>
  <c r="AH13"/>
  <c r="AF13"/>
  <c r="AE13"/>
  <c r="AD13"/>
  <c r="AA13"/>
  <c r="Z13"/>
  <c r="Y13"/>
  <c r="V13"/>
  <c r="U13"/>
  <c r="T13"/>
  <c r="Q13"/>
  <c r="P13"/>
  <c r="O13"/>
  <c r="N13"/>
  <c r="AL12"/>
  <c r="AK12"/>
  <c r="AJ12"/>
  <c r="AI12"/>
  <c r="AH12"/>
  <c r="AF12"/>
  <c r="AE12"/>
  <c r="AD12"/>
  <c r="AA12"/>
  <c r="Z12"/>
  <c r="Y12"/>
  <c r="V12"/>
  <c r="U12"/>
  <c r="T12"/>
  <c r="Q12"/>
  <c r="P12"/>
  <c r="O12"/>
  <c r="N12"/>
  <c r="AL11"/>
  <c r="AK11"/>
  <c r="AJ11"/>
  <c r="AI11"/>
  <c r="AH11"/>
  <c r="AF11"/>
  <c r="AE11"/>
  <c r="AD11"/>
  <c r="AA11"/>
  <c r="Z11"/>
  <c r="Y11"/>
  <c r="V11"/>
  <c r="U11"/>
  <c r="T11"/>
  <c r="Q11"/>
  <c r="P11"/>
  <c r="O11"/>
  <c r="N11"/>
  <c r="AL10"/>
  <c r="AK10"/>
  <c r="AJ10"/>
  <c r="AI10"/>
  <c r="AH10"/>
  <c r="AF10"/>
  <c r="AE10"/>
  <c r="AD10"/>
  <c r="AA10"/>
  <c r="Z10"/>
  <c r="Y10"/>
  <c r="V10"/>
  <c r="U10"/>
  <c r="T10"/>
  <c r="Q10"/>
  <c r="P10"/>
  <c r="O10"/>
  <c r="AL9"/>
  <c r="AK9"/>
  <c r="AJ9"/>
  <c r="AI9"/>
  <c r="AH9"/>
  <c r="AF9"/>
  <c r="AE9"/>
  <c r="AD9"/>
  <c r="AA9"/>
  <c r="Z9"/>
  <c r="Y9"/>
  <c r="V9"/>
  <c r="U9"/>
  <c r="T9"/>
  <c r="Q9"/>
  <c r="P9"/>
  <c r="O9"/>
  <c r="N9"/>
  <c r="AL8"/>
  <c r="AK8"/>
  <c r="AJ8"/>
  <c r="AI8"/>
  <c r="AH8"/>
  <c r="AF8"/>
  <c r="AE8"/>
  <c r="AD8"/>
  <c r="AA8"/>
  <c r="Z8"/>
  <c r="Y8"/>
  <c r="V8"/>
  <c r="U8"/>
  <c r="T8"/>
  <c r="Q8"/>
  <c r="P8"/>
  <c r="O8"/>
  <c r="N8"/>
  <c r="AL7"/>
  <c r="AK7"/>
  <c r="AJ7"/>
  <c r="AI7"/>
  <c r="AH7"/>
  <c r="AG7"/>
  <c r="AF7"/>
  <c r="AE7"/>
  <c r="AD7"/>
  <c r="AA7"/>
  <c r="Z7"/>
  <c r="Y7"/>
  <c r="V7"/>
  <c r="U7"/>
  <c r="T7"/>
  <c r="Q7"/>
  <c r="P7"/>
  <c r="O7"/>
  <c r="N7"/>
  <c r="Z6"/>
  <c r="U6"/>
  <c r="N6"/>
  <c r="Q6" s="1"/>
  <c r="R6" s="1"/>
  <c r="T6" s="1"/>
  <c r="O16"/>
  <c r="AL16"/>
  <c r="AI16"/>
  <c r="Q16"/>
  <c r="AF16"/>
  <c r="F10" l="1"/>
  <c r="H8"/>
  <c r="W6"/>
  <c r="X6" s="1"/>
  <c r="Y6" s="1"/>
  <c r="J8"/>
  <c r="F14"/>
  <c r="L15"/>
  <c r="L11"/>
  <c r="F18"/>
  <c r="J13"/>
  <c r="Z16"/>
  <c r="AJ16"/>
  <c r="AD16"/>
  <c r="AH16"/>
  <c r="E16"/>
  <c r="H12"/>
  <c r="J12"/>
  <c r="L14"/>
  <c r="L9"/>
  <c r="F17"/>
  <c r="F13"/>
  <c r="F9"/>
  <c r="H17"/>
  <c r="J17"/>
  <c r="T16"/>
  <c r="AE16"/>
  <c r="V16"/>
  <c r="AA16"/>
  <c r="H15"/>
  <c r="H11"/>
  <c r="J19"/>
  <c r="J15"/>
  <c r="J11"/>
  <c r="L13"/>
  <c r="L8"/>
  <c r="F20"/>
  <c r="F12"/>
  <c r="N16"/>
  <c r="Y16"/>
  <c r="P16"/>
  <c r="U16"/>
  <c r="H20"/>
  <c r="H14"/>
  <c r="H9"/>
  <c r="J18"/>
  <c r="F19"/>
  <c r="F56"/>
  <c r="L56"/>
  <c r="J56"/>
  <c r="H56"/>
  <c r="F36"/>
  <c r="L36"/>
  <c r="J36"/>
  <c r="H36"/>
  <c r="H21"/>
  <c r="L21"/>
  <c r="F21"/>
  <c r="J20"/>
  <c r="H19"/>
  <c r="H18"/>
  <c r="L10"/>
  <c r="J10"/>
  <c r="L16" l="1"/>
  <c r="F16"/>
  <c r="J16"/>
  <c r="H16"/>
</calcChain>
</file>

<file path=xl/sharedStrings.xml><?xml version="1.0" encoding="utf-8"?>
<sst xmlns="http://schemas.openxmlformats.org/spreadsheetml/2006/main" count="294" uniqueCount="88">
  <si>
    <t>1.GRUP</t>
  </si>
  <si>
    <t>2.GRUP</t>
  </si>
  <si>
    <t>EĞİTİM FAKÜLTESİ</t>
  </si>
  <si>
    <t>İKTİSADİ VE İDARİ BİL. FAK</t>
  </si>
  <si>
    <t>4.GRUP</t>
  </si>
  <si>
    <t>5.GRUP</t>
  </si>
  <si>
    <t>TIP FAKÜLTESİ</t>
  </si>
  <si>
    <t>LİSANSÜSTÜ EĞİTİM</t>
  </si>
  <si>
    <t>7. GRUP</t>
  </si>
  <si>
    <t>YERKÖY ADALET MYO</t>
  </si>
  <si>
    <t>BOĞAZLIYAN MYO</t>
  </si>
  <si>
    <t>SAĞLIK HİZMETLERİ MYO</t>
  </si>
  <si>
    <t>FAKÜLTELER, YÜKSEKOKULLAR ve MESLEK YÜKSEKOKULLARI</t>
  </si>
  <si>
    <t>TOPLAM GELİR</t>
  </si>
  <si>
    <t>Kuruma Kalan</t>
  </si>
  <si>
    <t>TARIM VE DOĞA BİLİMLERİ FAK.</t>
  </si>
  <si>
    <t>İLAHİYAT FAKÜLTESİ</t>
  </si>
  <si>
    <t>1 SAAT</t>
  </si>
  <si>
    <t>2 SAAT</t>
  </si>
  <si>
    <t>3 SAAT</t>
  </si>
  <si>
    <t>4 SAAT</t>
  </si>
  <si>
    <t>5 SAAT</t>
  </si>
  <si>
    <t>6 SAAT</t>
  </si>
  <si>
    <t>7 SAAT</t>
  </si>
  <si>
    <t>8 SAAT</t>
  </si>
  <si>
    <t>9 SAAT</t>
  </si>
  <si>
    <t>10 SAAT</t>
  </si>
  <si>
    <t>11 SAAT</t>
  </si>
  <si>
    <t>12 SAAT</t>
  </si>
  <si>
    <t>SAĞLIK BİLİMLERİ FAKÜLTESİ</t>
  </si>
  <si>
    <t>DOÇENT</t>
  </si>
  <si>
    <t>PROF</t>
  </si>
  <si>
    <t>DR. ÖĞR. ÜYESİ</t>
  </si>
  <si>
    <t>DERS SAATİ ÜCRETİ</t>
  </si>
  <si>
    <t xml:space="preserve">1 KATI ÜCRET </t>
  </si>
  <si>
    <t>TOPLAM ÜCRET</t>
  </si>
  <si>
    <t>UNVAN</t>
  </si>
  <si>
    <t>SAATLİK DERS ÜCRETİ</t>
  </si>
  <si>
    <t xml:space="preserve">2 KATI ÜCRET </t>
  </si>
  <si>
    <t>13  SAAT</t>
  </si>
  <si>
    <t>14 SAAT</t>
  </si>
  <si>
    <t>15 SAAT</t>
  </si>
  <si>
    <t>16 SAAT</t>
  </si>
  <si>
    <t>17 SAAT</t>
  </si>
  <si>
    <t>18 SAAT</t>
  </si>
  <si>
    <t xml:space="preserve">ÖĞR.GÖREVLİSİ </t>
  </si>
  <si>
    <t xml:space="preserve">3 KATI ÜCRET </t>
  </si>
  <si>
    <t>MESLEK YÜKSEKOKULU</t>
  </si>
  <si>
    <t>MMF-ZİRAAT FAK.</t>
  </si>
  <si>
    <t>EĞİTİM FAK. VE İLETİŞİM FAK</t>
  </si>
  <si>
    <t>FEN-EDEBİYAT FAK-FEN.BİL.</t>
  </si>
  <si>
    <t>FEN-EDEBİYAT FAK- ED.VE SOS.BİL.</t>
  </si>
  <si>
    <t xml:space="preserve">BESYO </t>
  </si>
  <si>
    <t>GÜZ VE BAHAR YARILINDA 1 SAATLİK DERSİN 14 HAFTA BOYUNCAKİ TOPLAM SAATİ</t>
  </si>
  <si>
    <t xml:space="preserve"> 1 SAATLİK DERS İÇİN 14 HAFTA İÇİN ÖDENECEK ÜCRET</t>
  </si>
  <si>
    <t>1 KATI TOPLAM ÜCRET</t>
  </si>
  <si>
    <t>BİR KATI ÖDEME İÇİN MİN. ÖĞRENCİ SAYISI (PROF DR. )</t>
  </si>
  <si>
    <t>BİR KATI ÖDEME İÇİN MİN. ÖĞRENCİ SAYISI  (DR. ÖĞR ÜYESİ )</t>
  </si>
  <si>
    <t>BİR KATI ÖDEME İÇİN MİN. ÖĞRENCİ SAYISI (DOÇ. DR.)</t>
  </si>
  <si>
    <t xml:space="preserve">BİR KATI ÖDEME İÇİN MİN. ÖĞRENCİ SAYISI (ÖĞRETİM/ARAŞTIRMA  GÖREVLİSİ) </t>
  </si>
  <si>
    <t>İKİ KATI ÖDEME İÇİN MİN. ÖĞRENCİ SAYISI (PROF DR. )</t>
  </si>
  <si>
    <t>İKİ KATI ÖDEME İÇİN MİN. ÖĞRENCİ SAYISI  (DR. ÖĞR ÜYESİ)</t>
  </si>
  <si>
    <t xml:space="preserve">İKİ KATI ÖDEME İÇİN MİN. ÖĞRENCİ SAYISI (ÖĞRETİM/ARAŞTIRMA  GÖREVLİSİ) </t>
  </si>
  <si>
    <t>ÜÇ KATI ÖDEME İÇİN MİN. ÖĞRENCİ SAYISI (PROF DR. )</t>
  </si>
  <si>
    <t>ÜÇ KATI TOPLAM ÜCRET</t>
  </si>
  <si>
    <t>ÜÇ KATI ÖDEME İÇİN MİN. ÖĞRENCİ SAYISI (DOÇ. DR.)</t>
  </si>
  <si>
    <t>ÜÇ KATI ÖDEME İÇİN MİN. ÖĞRENCİ SAYISI  (DR. ÖĞR ÜYESİ)</t>
  </si>
  <si>
    <t xml:space="preserve">ÜÇ KATI ÖDEME İÇİN MİN. ÖĞRENCİ SAYISI (ÖĞRETİM/ARAŞTIRMA  GÖREVLİSİ) </t>
  </si>
  <si>
    <t xml:space="preserve"> İKİ KATI ÖDEME İÇİN MİN. ÖĞRENCİ SAYISI (DOÇ. DR.)</t>
  </si>
  <si>
    <t xml:space="preserve"> İKİ KATI TOPLAM ÜCRET</t>
  </si>
  <si>
    <t>1 KATI</t>
  </si>
  <si>
    <t>2 KATI</t>
  </si>
  <si>
    <t>3 KATI</t>
  </si>
  <si>
    <t>DÖRT KATI ÖDEME İÇİN MİN. ÖĞRENCİ SAYISI (PROF DR. )</t>
  </si>
  <si>
    <t xml:space="preserve">4 KATI </t>
  </si>
  <si>
    <t>DÖRT  KATI TOPLAM ÜCRET</t>
  </si>
  <si>
    <t>DÖRT KATI ÖDEME İÇİN MİN. ÖĞRENCİ SAYISI (DOÇ. DR.)</t>
  </si>
  <si>
    <t>DÖRT KATI ÖDEME İÇİN MİN. ÖĞRENCİ SAYISI  (DR. ÖĞR ÜYESİ)</t>
  </si>
  <si>
    <t xml:space="preserve">DÖRT  KATI ÖDEME İÇİN MİN. ÖĞRENCİ SAYISI (ÖĞRETİM/ARAŞTIRMA  GÖREVLİSİ) </t>
  </si>
  <si>
    <t>BEŞ KATI ÖDEME İÇİN MİN. ÖĞRENCİ SAYISI (DOÇ. DR.)</t>
  </si>
  <si>
    <t>BEŞ KATI ÖDEME İÇİN MİN. ÖĞRENCİ SAYISI  (DR. ÖĞR ÜYESİ)</t>
  </si>
  <si>
    <t>5 KATI</t>
  </si>
  <si>
    <t>BEŞ KATI ÖDEME İÇİN MİN. ÖĞRENCİ SAYISI (PROF DR. )</t>
  </si>
  <si>
    <t>BEŞ KATI TOPLAM ÜCRET</t>
  </si>
  <si>
    <t xml:space="preserve">BEŞ  KATI ÖDEME İÇİN MİN. ÖĞRENCİ SAYISI (ÖĞRETİM/ARAŞTIRMA  GÖREVLİSİ) </t>
  </si>
  <si>
    <t>BEŞ KATI</t>
  </si>
  <si>
    <t>2019 YILI YAZ OKULU ÜCRETLERİ</t>
  </si>
  <si>
    <t xml:space="preserve">NOT:1 Temmuz 2019'da memur maaş katsayısının %5 artacağı tahmin edilerek brüt ders ücretleri hesaplanmıştır. </t>
  </si>
</sst>
</file>

<file path=xl/styles.xml><?xml version="1.0" encoding="utf-8"?>
<styleSheet xmlns="http://schemas.openxmlformats.org/spreadsheetml/2006/main">
  <fonts count="10">
    <font>
      <sz val="10"/>
      <name val="Arial Tur"/>
      <charset val="162"/>
    </font>
    <font>
      <sz val="8"/>
      <name val="Arial Tur"/>
      <charset val="162"/>
    </font>
    <font>
      <b/>
      <sz val="8"/>
      <name val="Arial Tur"/>
      <charset val="162"/>
    </font>
    <font>
      <b/>
      <sz val="7"/>
      <name val="Arial Tur"/>
      <charset val="162"/>
    </font>
    <font>
      <b/>
      <i/>
      <sz val="8"/>
      <name val="Arial Tur"/>
      <charset val="162"/>
    </font>
    <font>
      <b/>
      <sz val="8"/>
      <name val="Arial"/>
      <family val="2"/>
      <charset val="162"/>
    </font>
    <font>
      <sz val="8"/>
      <name val="Arial"/>
      <family val="2"/>
      <charset val="162"/>
    </font>
    <font>
      <b/>
      <sz val="10"/>
      <name val="Arial Tur"/>
      <charset val="162"/>
    </font>
    <font>
      <b/>
      <sz val="8"/>
      <color rgb="FFFF0000"/>
      <name val="Arial Tur"/>
      <charset val="162"/>
    </font>
    <font>
      <sz val="11"/>
      <color rgb="FFFF0000"/>
      <name val="Arial Tur"/>
      <charset val="16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2" fontId="0" fillId="2" borderId="0" xfId="0" applyNumberFormat="1" applyFill="1" applyAlignment="1">
      <alignment horizontal="center"/>
    </xf>
    <xf numFmtId="4" fontId="0" fillId="2" borderId="0" xfId="0" applyNumberFormat="1" applyFill="1" applyAlignment="1">
      <alignment horizontal="center"/>
    </xf>
    <xf numFmtId="4" fontId="0" fillId="2" borderId="0" xfId="0" applyNumberFormat="1" applyFill="1"/>
    <xf numFmtId="0" fontId="0" fillId="2" borderId="0" xfId="0" applyFill="1"/>
    <xf numFmtId="2" fontId="2" fillId="2" borderId="4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2" fontId="2" fillId="2" borderId="7" xfId="0" applyNumberFormat="1" applyFont="1" applyFill="1" applyBorder="1" applyAlignment="1">
      <alignment horizontal="center" vertical="center"/>
    </xf>
    <xf numFmtId="3" fontId="1" fillId="2" borderId="7" xfId="0" applyNumberFormat="1" applyFont="1" applyFill="1" applyBorder="1" applyAlignment="1">
      <alignment horizontal="center"/>
    </xf>
    <xf numFmtId="4" fontId="1" fillId="2" borderId="7" xfId="0" applyNumberFormat="1" applyFont="1" applyFill="1" applyBorder="1" applyAlignment="1">
      <alignment horizontal="center"/>
    </xf>
    <xf numFmtId="4" fontId="4" fillId="2" borderId="7" xfId="0" applyNumberFormat="1" applyFont="1" applyFill="1" applyBorder="1" applyAlignment="1">
      <alignment horizontal="center"/>
    </xf>
    <xf numFmtId="3" fontId="1" fillId="2" borderId="7" xfId="0" applyNumberFormat="1" applyFont="1" applyFill="1" applyBorder="1" applyAlignment="1">
      <alignment horizontal="center" vertical="center"/>
    </xf>
    <xf numFmtId="0" fontId="1" fillId="2" borderId="1" xfId="0" applyFont="1" applyFill="1" applyBorder="1"/>
    <xf numFmtId="2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5" fillId="2" borderId="0" xfId="0" applyNumberFormat="1" applyFont="1" applyFill="1" applyAlignment="1">
      <alignment horizontal="center" wrapText="1"/>
    </xf>
    <xf numFmtId="2" fontId="5" fillId="2" borderId="0" xfId="0" applyNumberFormat="1" applyFont="1" applyFill="1" applyAlignment="1">
      <alignment horizontal="center"/>
    </xf>
    <xf numFmtId="2" fontId="6" fillId="2" borderId="0" xfId="0" applyNumberFormat="1" applyFont="1" applyFill="1" applyAlignment="1">
      <alignment horizontal="center"/>
    </xf>
    <xf numFmtId="4" fontId="6" fillId="2" borderId="0" xfId="0" applyNumberFormat="1" applyFont="1" applyFill="1" applyAlignment="1">
      <alignment horizont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/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 wrapText="1"/>
    </xf>
    <xf numFmtId="3" fontId="1" fillId="3" borderId="7" xfId="0" applyNumberFormat="1" applyFont="1" applyFill="1" applyBorder="1" applyAlignment="1">
      <alignment horizontal="center"/>
    </xf>
    <xf numFmtId="3" fontId="1" fillId="3" borderId="1" xfId="0" applyNumberFormat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 wrapText="1"/>
    </xf>
    <xf numFmtId="3" fontId="1" fillId="4" borderId="7" xfId="0" applyNumberFormat="1" applyFont="1" applyFill="1" applyBorder="1" applyAlignment="1">
      <alignment horizontal="center"/>
    </xf>
    <xf numFmtId="3" fontId="1" fillId="4" borderId="1" xfId="0" applyNumberFormat="1" applyFont="1" applyFill="1" applyBorder="1" applyAlignment="1">
      <alignment horizontal="center" vertical="center"/>
    </xf>
    <xf numFmtId="4" fontId="3" fillId="5" borderId="1" xfId="0" applyNumberFormat="1" applyFont="1" applyFill="1" applyBorder="1" applyAlignment="1">
      <alignment horizontal="center" vertical="center" wrapText="1"/>
    </xf>
    <xf numFmtId="3" fontId="1" fillId="5" borderId="7" xfId="0" applyNumberFormat="1" applyFont="1" applyFill="1" applyBorder="1" applyAlignment="1">
      <alignment horizontal="center"/>
    </xf>
    <xf numFmtId="3" fontId="1" fillId="5" borderId="1" xfId="0" applyNumberFormat="1" applyFont="1" applyFill="1" applyBorder="1" applyAlignment="1">
      <alignment horizontal="center" vertical="center"/>
    </xf>
    <xf numFmtId="4" fontId="3" fillId="6" borderId="1" xfId="0" applyNumberFormat="1" applyFont="1" applyFill="1" applyBorder="1" applyAlignment="1">
      <alignment horizontal="center" vertical="center" wrapText="1"/>
    </xf>
    <xf numFmtId="3" fontId="1" fillId="6" borderId="7" xfId="0" applyNumberFormat="1" applyFont="1" applyFill="1" applyBorder="1" applyAlignment="1">
      <alignment horizontal="center"/>
    </xf>
    <xf numFmtId="3" fontId="1" fillId="6" borderId="1" xfId="0" applyNumberFormat="1" applyFont="1" applyFill="1" applyBorder="1" applyAlignment="1">
      <alignment horizontal="center" vertical="center"/>
    </xf>
    <xf numFmtId="2" fontId="1" fillId="2" borderId="0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4" fontId="0" fillId="2" borderId="0" xfId="0" applyNumberFormat="1" applyFill="1" applyBorder="1" applyAlignment="1">
      <alignment horizontal="center"/>
    </xf>
    <xf numFmtId="4" fontId="1" fillId="2" borderId="0" xfId="0" applyNumberFormat="1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horizontal="center" vertical="center"/>
    </xf>
    <xf numFmtId="0" fontId="7" fillId="0" borderId="0" xfId="0" applyFont="1"/>
    <xf numFmtId="0" fontId="1" fillId="2" borderId="0" xfId="0" applyFont="1" applyFill="1" applyAlignment="1"/>
    <xf numFmtId="0" fontId="1" fillId="2" borderId="0" xfId="0" applyFont="1" applyFill="1" applyBorder="1" applyAlignment="1">
      <alignment vertical="center"/>
    </xf>
    <xf numFmtId="3" fontId="1" fillId="2" borderId="0" xfId="0" applyNumberFormat="1" applyFont="1" applyFill="1" applyBorder="1" applyAlignment="1">
      <alignment horizontal="center" vertical="center"/>
    </xf>
    <xf numFmtId="3" fontId="8" fillId="3" borderId="1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4" fontId="2" fillId="2" borderId="0" xfId="0" applyNumberFormat="1" applyFont="1" applyFill="1" applyAlignment="1">
      <alignment horizontal="center"/>
    </xf>
    <xf numFmtId="3" fontId="8" fillId="3" borderId="0" xfId="0" applyNumberFormat="1" applyFont="1" applyFill="1" applyBorder="1" applyAlignment="1">
      <alignment horizontal="center" vertical="center"/>
    </xf>
    <xf numFmtId="4" fontId="1" fillId="3" borderId="0" xfId="0" applyNumberFormat="1" applyFont="1" applyFill="1" applyBorder="1" applyAlignment="1">
      <alignment horizontal="center"/>
    </xf>
    <xf numFmtId="3" fontId="1" fillId="6" borderId="0" xfId="0" applyNumberFormat="1" applyFont="1" applyFill="1" applyBorder="1" applyAlignment="1">
      <alignment horizontal="center" vertical="center"/>
    </xf>
    <xf numFmtId="3" fontId="1" fillId="5" borderId="0" xfId="0" applyNumberFormat="1" applyFont="1" applyFill="1" applyBorder="1" applyAlignment="1">
      <alignment horizontal="center" vertical="center"/>
    </xf>
    <xf numFmtId="3" fontId="1" fillId="4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2" fontId="2" fillId="2" borderId="10" xfId="0" applyNumberFormat="1" applyFont="1" applyFill="1" applyBorder="1" applyAlignment="1">
      <alignment horizontal="center" vertical="center"/>
    </xf>
    <xf numFmtId="0" fontId="0" fillId="0" borderId="1" xfId="0" applyBorder="1"/>
    <xf numFmtId="2" fontId="0" fillId="2" borderId="1" xfId="0" applyNumberFormat="1" applyFill="1" applyBorder="1" applyAlignment="1">
      <alignment horizont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Border="1"/>
    <xf numFmtId="2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2" fontId="1" fillId="2" borderId="7" xfId="0" applyNumberFormat="1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2" fontId="2" fillId="2" borderId="7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L107"/>
  <sheetViews>
    <sheetView tabSelected="1" topLeftCell="B1" zoomScale="130" zoomScaleNormal="130" workbookViewId="0">
      <selection activeCell="E19" sqref="E19"/>
    </sheetView>
  </sheetViews>
  <sheetFormatPr defaultColWidth="12.140625" defaultRowHeight="12.75"/>
  <cols>
    <col min="1" max="1" width="6.42578125" style="1" hidden="1" customWidth="1"/>
    <col min="2" max="2" width="27.5703125" customWidth="1"/>
    <col min="3" max="3" width="10.85546875" style="18" customWidth="1"/>
    <col min="4" max="4" width="12.5703125" style="18" customWidth="1"/>
    <col min="5" max="5" width="12.140625" style="18" customWidth="1"/>
    <col min="6" max="6" width="11" style="19" customWidth="1"/>
    <col min="7" max="7" width="7.5703125" style="19" customWidth="1"/>
    <col min="8" max="8" width="9.85546875" style="19" customWidth="1"/>
    <col min="9" max="9" width="7" style="19" customWidth="1"/>
    <col min="10" max="10" width="11.42578125" style="19" customWidth="1"/>
    <col min="11" max="11" width="7.5703125" style="19" customWidth="1"/>
    <col min="12" max="12" width="9.5703125" style="19" customWidth="1"/>
    <col min="13" max="13" width="6.140625" style="19" bestFit="1" customWidth="1"/>
    <col min="14" max="14" width="6.140625" style="19" hidden="1" customWidth="1"/>
    <col min="15" max="15" width="6" style="19" hidden="1" customWidth="1"/>
    <col min="16" max="17" width="5.85546875" style="19" hidden="1" customWidth="1"/>
    <col min="18" max="18" width="6" style="19" hidden="1" customWidth="1"/>
    <col min="19" max="19" width="5.7109375" style="19" hidden="1" customWidth="1"/>
    <col min="20" max="22" width="5.85546875" style="19" hidden="1" customWidth="1"/>
    <col min="23" max="23" width="7.28515625" style="19" hidden="1" customWidth="1"/>
    <col min="24" max="24" width="6.140625" style="19" hidden="1" customWidth="1"/>
    <col min="25" max="26" width="5.85546875" style="19" hidden="1" customWidth="1"/>
    <col min="27" max="27" width="6.140625" style="19" hidden="1" customWidth="1"/>
    <col min="28" max="28" width="6.7109375" style="19" hidden="1" customWidth="1"/>
    <col min="29" max="29" width="7" style="19" hidden="1" customWidth="1"/>
    <col min="30" max="30" width="7.140625" style="19" hidden="1" customWidth="1"/>
    <col min="31" max="31" width="6.140625" style="19" hidden="1" customWidth="1"/>
    <col min="32" max="32" width="7.85546875" style="19" hidden="1" customWidth="1"/>
    <col min="33" max="33" width="6.7109375" style="19" hidden="1" customWidth="1"/>
    <col min="34" max="34" width="6.85546875" style="19" hidden="1" customWidth="1"/>
    <col min="35" max="35" width="6.85546875" style="20" hidden="1" customWidth="1"/>
    <col min="36" max="36" width="6.85546875" style="21" hidden="1" customWidth="1"/>
    <col min="37" max="37" width="6.85546875" hidden="1" customWidth="1"/>
    <col min="38" max="38" width="6.7109375" hidden="1" customWidth="1"/>
    <col min="39" max="39" width="0" hidden="1" customWidth="1"/>
  </cols>
  <sheetData>
    <row r="2" spans="1:38">
      <c r="E2" s="71" t="s">
        <v>86</v>
      </c>
    </row>
    <row r="3" spans="1:38">
      <c r="B3" s="89" t="s">
        <v>70</v>
      </c>
    </row>
    <row r="4" spans="1:38" ht="13.15" customHeight="1">
      <c r="A4" s="96" t="s">
        <v>12</v>
      </c>
      <c r="B4" s="97"/>
      <c r="C4" s="100" t="s">
        <v>37</v>
      </c>
      <c r="D4" s="22"/>
      <c r="E4" s="22"/>
      <c r="F4" s="102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</row>
    <row r="5" spans="1:38" s="2" customFormat="1" ht="90">
      <c r="A5" s="98"/>
      <c r="B5" s="99"/>
      <c r="C5" s="101"/>
      <c r="D5" s="23" t="s">
        <v>53</v>
      </c>
      <c r="E5" s="23" t="s">
        <v>54</v>
      </c>
      <c r="F5" s="52" t="s">
        <v>56</v>
      </c>
      <c r="G5" s="52" t="s">
        <v>55</v>
      </c>
      <c r="H5" s="61" t="s">
        <v>58</v>
      </c>
      <c r="I5" s="61" t="s">
        <v>35</v>
      </c>
      <c r="J5" s="58" t="s">
        <v>57</v>
      </c>
      <c r="K5" s="58" t="s">
        <v>35</v>
      </c>
      <c r="L5" s="55" t="s">
        <v>59</v>
      </c>
      <c r="M5" s="55" t="s">
        <v>35</v>
      </c>
      <c r="N5" s="24" t="s">
        <v>17</v>
      </c>
      <c r="O5" s="24" t="s">
        <v>18</v>
      </c>
      <c r="P5" s="24" t="s">
        <v>19</v>
      </c>
      <c r="Q5" s="24" t="s">
        <v>20</v>
      </c>
      <c r="R5" s="24" t="s">
        <v>21</v>
      </c>
      <c r="S5" s="24" t="s">
        <v>14</v>
      </c>
      <c r="T5" s="24" t="s">
        <v>21</v>
      </c>
      <c r="U5" s="24" t="s">
        <v>22</v>
      </c>
      <c r="V5" s="24" t="s">
        <v>23</v>
      </c>
      <c r="W5" s="24" t="s">
        <v>24</v>
      </c>
      <c r="X5" s="24" t="s">
        <v>13</v>
      </c>
      <c r="Y5" s="24" t="s">
        <v>24</v>
      </c>
      <c r="Z5" s="24" t="s">
        <v>25</v>
      </c>
      <c r="AA5" s="24" t="s">
        <v>26</v>
      </c>
      <c r="AB5" s="25"/>
      <c r="AC5" s="26"/>
      <c r="AD5" s="24" t="s">
        <v>27</v>
      </c>
      <c r="AE5" s="24" t="s">
        <v>28</v>
      </c>
      <c r="AF5" s="27" t="s">
        <v>39</v>
      </c>
      <c r="AG5" s="27" t="s">
        <v>40</v>
      </c>
      <c r="AH5" s="27" t="s">
        <v>40</v>
      </c>
      <c r="AI5" s="27" t="s">
        <v>41</v>
      </c>
      <c r="AJ5" s="27" t="s">
        <v>42</v>
      </c>
      <c r="AK5" s="14" t="s">
        <v>43</v>
      </c>
      <c r="AL5" s="14" t="s">
        <v>44</v>
      </c>
    </row>
    <row r="6" spans="1:38" s="2" customFormat="1" ht="15" hidden="1" customHeight="1">
      <c r="A6" s="3" t="s">
        <v>0</v>
      </c>
      <c r="B6" s="4" t="s">
        <v>6</v>
      </c>
      <c r="C6" s="28">
        <v>2.73</v>
      </c>
      <c r="D6" s="28"/>
      <c r="E6" s="28"/>
      <c r="F6" s="53">
        <v>8</v>
      </c>
      <c r="G6" s="53"/>
      <c r="H6" s="62"/>
      <c r="I6" s="62"/>
      <c r="J6" s="59"/>
      <c r="K6" s="59"/>
      <c r="L6" s="56"/>
      <c r="M6" s="56"/>
      <c r="N6" s="30">
        <f>C6*14</f>
        <v>38.22</v>
      </c>
      <c r="O6" s="29">
        <v>8</v>
      </c>
      <c r="P6" s="29">
        <v>0</v>
      </c>
      <c r="Q6" s="30">
        <f>N6-P6*N6</f>
        <v>38.22</v>
      </c>
      <c r="R6" s="30">
        <f>Q6*O6</f>
        <v>305.76</v>
      </c>
      <c r="S6" s="30"/>
      <c r="T6" s="31">
        <f>R6*0.7</f>
        <v>214.03199999999998</v>
      </c>
      <c r="U6" s="29">
        <f>O6*2</f>
        <v>16</v>
      </c>
      <c r="V6" s="29">
        <v>45</v>
      </c>
      <c r="W6" s="30">
        <f>N6-(V6*N6/100)</f>
        <v>21.021000000000001</v>
      </c>
      <c r="X6" s="30">
        <f>U6*W6</f>
        <v>336.33600000000001</v>
      </c>
      <c r="Y6" s="30">
        <f>X6-T6</f>
        <v>122.30400000000003</v>
      </c>
      <c r="Z6" s="32">
        <f>O6*3</f>
        <v>24</v>
      </c>
      <c r="AA6" s="32">
        <v>65</v>
      </c>
      <c r="AB6" s="25"/>
      <c r="AC6" s="26"/>
      <c r="AD6" s="32">
        <v>65</v>
      </c>
      <c r="AE6" s="32">
        <v>65</v>
      </c>
      <c r="AF6" s="33">
        <v>65</v>
      </c>
      <c r="AG6" s="33">
        <v>65</v>
      </c>
      <c r="AH6" s="33">
        <v>65</v>
      </c>
      <c r="AI6" s="33">
        <v>65</v>
      </c>
      <c r="AJ6" s="33">
        <v>65</v>
      </c>
      <c r="AK6" s="12">
        <v>65</v>
      </c>
      <c r="AL6" s="12">
        <v>65</v>
      </c>
    </row>
    <row r="7" spans="1:38" s="2" customFormat="1" ht="15" customHeight="1">
      <c r="A7" s="93" t="s">
        <v>1</v>
      </c>
      <c r="B7" s="5" t="s">
        <v>48</v>
      </c>
      <c r="C7" s="106">
        <v>2.52</v>
      </c>
      <c r="D7" s="34">
        <v>14</v>
      </c>
      <c r="E7" s="34">
        <f>C7*D7</f>
        <v>35.28</v>
      </c>
      <c r="F7" s="75">
        <f>G7/E7</f>
        <v>23.299319727891156</v>
      </c>
      <c r="G7" s="54">
        <v>822</v>
      </c>
      <c r="H7" s="63">
        <f>I7/E7</f>
        <v>19.416099773242628</v>
      </c>
      <c r="I7" s="63">
        <v>685</v>
      </c>
      <c r="J7" s="60">
        <f>K7/E7</f>
        <v>15.532879818594104</v>
      </c>
      <c r="K7" s="60">
        <v>548</v>
      </c>
      <c r="L7" s="57">
        <f>M7/E7</f>
        <v>11.791383219954648</v>
      </c>
      <c r="M7" s="57">
        <v>416</v>
      </c>
      <c r="N7" s="35">
        <f>C7*14</f>
        <v>35.28</v>
      </c>
      <c r="O7" s="35">
        <f>C7*14*2</f>
        <v>70.56</v>
      </c>
      <c r="P7" s="35">
        <f>C7*14*3</f>
        <v>105.84</v>
      </c>
      <c r="Q7" s="35">
        <f t="shared" ref="Q7:Q21" si="0">C7*14*4</f>
        <v>141.12</v>
      </c>
      <c r="R7" s="35"/>
      <c r="S7" s="35"/>
      <c r="T7" s="35">
        <f>C7*14*5</f>
        <v>176.4</v>
      </c>
      <c r="U7" s="35">
        <f t="shared" ref="U7:U21" si="1">C7*14*6</f>
        <v>211.68</v>
      </c>
      <c r="V7" s="35">
        <f t="shared" ref="V7:V21" si="2">C7*14*7</f>
        <v>246.96</v>
      </c>
      <c r="W7" s="35"/>
      <c r="X7" s="35"/>
      <c r="Y7" s="35">
        <f t="shared" ref="Y7:Y21" si="3">C7*14*8</f>
        <v>282.24</v>
      </c>
      <c r="Z7" s="35">
        <f t="shared" ref="Z7:Z21" si="4">C7*14*9</f>
        <v>317.52</v>
      </c>
      <c r="AA7" s="35">
        <f t="shared" ref="AA7:AA21" si="5">C7*14*10</f>
        <v>352.8</v>
      </c>
      <c r="AB7" s="36"/>
      <c r="AC7" s="37"/>
      <c r="AD7" s="35">
        <f t="shared" ref="AD7:AD21" si="6">C7*14*11</f>
        <v>388.08000000000004</v>
      </c>
      <c r="AE7" s="35">
        <f t="shared" ref="AE7:AE21" si="7">C7*14*12</f>
        <v>423.36</v>
      </c>
      <c r="AF7" s="38">
        <f>C7*14*13</f>
        <v>458.64</v>
      </c>
      <c r="AG7" s="38">
        <f>D7*14*13</f>
        <v>2548</v>
      </c>
      <c r="AH7" s="38">
        <f>C7*14*14</f>
        <v>493.92</v>
      </c>
      <c r="AI7" s="38">
        <f>C7*14*15</f>
        <v>529.20000000000005</v>
      </c>
      <c r="AJ7" s="38">
        <f>C7*14*16</f>
        <v>564.48</v>
      </c>
      <c r="AK7" s="13">
        <f>C7*14*17</f>
        <v>599.76</v>
      </c>
      <c r="AL7" s="13">
        <f>C7*14*18</f>
        <v>635.04</v>
      </c>
    </row>
    <row r="8" spans="1:38" ht="15" hidden="1" customHeight="1">
      <c r="A8" s="95"/>
      <c r="B8" s="5" t="s">
        <v>15</v>
      </c>
      <c r="C8" s="107"/>
      <c r="D8" s="34">
        <v>14</v>
      </c>
      <c r="E8" s="34">
        <f t="shared" ref="E8:E21" si="8">C8*D8</f>
        <v>0</v>
      </c>
      <c r="F8" s="75" t="e">
        <f t="shared" ref="F8:F21" si="9">G8/E8</f>
        <v>#DIV/0!</v>
      </c>
      <c r="G8" s="54">
        <v>822</v>
      </c>
      <c r="H8" s="63" t="e">
        <f t="shared" ref="H8:H21" si="10">I8/E8</f>
        <v>#DIV/0!</v>
      </c>
      <c r="I8" s="63">
        <v>685</v>
      </c>
      <c r="J8" s="60" t="e">
        <f t="shared" ref="J8:J21" si="11">K8/E8</f>
        <v>#DIV/0!</v>
      </c>
      <c r="K8" s="60">
        <v>548</v>
      </c>
      <c r="L8" s="57" t="e">
        <f t="shared" ref="L8:L21" si="12">M8/E8</f>
        <v>#DIV/0!</v>
      </c>
      <c r="M8" s="57">
        <v>416</v>
      </c>
      <c r="N8" s="35">
        <f t="shared" ref="N8:N16" si="13">C8*14</f>
        <v>0</v>
      </c>
      <c r="O8" s="35">
        <f t="shared" ref="O8:O16" si="14">C8*14*2</f>
        <v>0</v>
      </c>
      <c r="P8" s="35">
        <f t="shared" ref="P8:P16" si="15">C8*14*3</f>
        <v>0</v>
      </c>
      <c r="Q8" s="35">
        <f t="shared" si="0"/>
        <v>0</v>
      </c>
      <c r="R8" s="35"/>
      <c r="S8" s="35"/>
      <c r="T8" s="35">
        <f t="shared" ref="T8:T20" si="16">C8*14*5</f>
        <v>0</v>
      </c>
      <c r="U8" s="35">
        <f t="shared" si="1"/>
        <v>0</v>
      </c>
      <c r="V8" s="35">
        <f t="shared" si="2"/>
        <v>0</v>
      </c>
      <c r="W8" s="35"/>
      <c r="X8" s="35"/>
      <c r="Y8" s="35">
        <f t="shared" si="3"/>
        <v>0</v>
      </c>
      <c r="Z8" s="35">
        <f t="shared" si="4"/>
        <v>0</v>
      </c>
      <c r="AA8" s="35">
        <f t="shared" si="5"/>
        <v>0</v>
      </c>
      <c r="AB8" s="36"/>
      <c r="AC8" s="37"/>
      <c r="AD8" s="35">
        <f t="shared" si="6"/>
        <v>0</v>
      </c>
      <c r="AE8" s="35">
        <f t="shared" si="7"/>
        <v>0</v>
      </c>
      <c r="AF8" s="38">
        <f t="shared" ref="AF8:AF21" si="17">C8*14*13</f>
        <v>0</v>
      </c>
      <c r="AG8" s="38">
        <v>0</v>
      </c>
      <c r="AH8" s="38">
        <f t="shared" ref="AH8:AH21" si="18">C8*14*14</f>
        <v>0</v>
      </c>
      <c r="AI8" s="38">
        <f t="shared" ref="AI8:AI21" si="19">C8*14*15</f>
        <v>0</v>
      </c>
      <c r="AJ8" s="38">
        <f t="shared" ref="AJ8:AJ21" si="20">C8*14*16</f>
        <v>0</v>
      </c>
      <c r="AK8" s="13">
        <f t="shared" ref="AK8:AK21" si="21">C8*14*17</f>
        <v>0</v>
      </c>
      <c r="AL8" s="13">
        <f t="shared" ref="AL8:AL21" si="22">C8*14*18</f>
        <v>0</v>
      </c>
    </row>
    <row r="9" spans="1:38" ht="15" hidden="1" customHeight="1">
      <c r="A9" s="9"/>
      <c r="B9" s="5" t="s">
        <v>2</v>
      </c>
      <c r="C9" s="23"/>
      <c r="D9" s="34">
        <v>14</v>
      </c>
      <c r="E9" s="34">
        <f t="shared" si="8"/>
        <v>0</v>
      </c>
      <c r="F9" s="75" t="e">
        <f t="shared" si="9"/>
        <v>#DIV/0!</v>
      </c>
      <c r="G9" s="54">
        <v>822</v>
      </c>
      <c r="H9" s="63" t="e">
        <f t="shared" si="10"/>
        <v>#DIV/0!</v>
      </c>
      <c r="I9" s="63">
        <v>685</v>
      </c>
      <c r="J9" s="60" t="e">
        <f t="shared" si="11"/>
        <v>#DIV/0!</v>
      </c>
      <c r="K9" s="60">
        <v>548</v>
      </c>
      <c r="L9" s="57" t="e">
        <f t="shared" si="12"/>
        <v>#DIV/0!</v>
      </c>
      <c r="M9" s="57">
        <v>416</v>
      </c>
      <c r="N9" s="35">
        <f t="shared" si="13"/>
        <v>0</v>
      </c>
      <c r="O9" s="35">
        <f t="shared" si="14"/>
        <v>0</v>
      </c>
      <c r="P9" s="35">
        <f t="shared" si="15"/>
        <v>0</v>
      </c>
      <c r="Q9" s="35">
        <f t="shared" si="0"/>
        <v>0</v>
      </c>
      <c r="R9" s="35"/>
      <c r="S9" s="35"/>
      <c r="T9" s="35">
        <f t="shared" si="16"/>
        <v>0</v>
      </c>
      <c r="U9" s="35">
        <f t="shared" si="1"/>
        <v>0</v>
      </c>
      <c r="V9" s="35">
        <f t="shared" si="2"/>
        <v>0</v>
      </c>
      <c r="W9" s="35"/>
      <c r="X9" s="35"/>
      <c r="Y9" s="35">
        <f t="shared" si="3"/>
        <v>0</v>
      </c>
      <c r="Z9" s="35">
        <f t="shared" si="4"/>
        <v>0</v>
      </c>
      <c r="AA9" s="35">
        <f t="shared" si="5"/>
        <v>0</v>
      </c>
      <c r="AB9" s="36"/>
      <c r="AC9" s="37"/>
      <c r="AD9" s="35">
        <f t="shared" si="6"/>
        <v>0</v>
      </c>
      <c r="AE9" s="35">
        <f t="shared" si="7"/>
        <v>0</v>
      </c>
      <c r="AF9" s="38">
        <f t="shared" si="17"/>
        <v>0</v>
      </c>
      <c r="AG9" s="38">
        <v>0</v>
      </c>
      <c r="AH9" s="38">
        <f t="shared" si="18"/>
        <v>0</v>
      </c>
      <c r="AI9" s="38">
        <f t="shared" si="19"/>
        <v>0</v>
      </c>
      <c r="AJ9" s="38">
        <f t="shared" si="20"/>
        <v>0</v>
      </c>
      <c r="AK9" s="13">
        <f t="shared" si="21"/>
        <v>0</v>
      </c>
      <c r="AL9" s="13">
        <f t="shared" si="22"/>
        <v>0</v>
      </c>
    </row>
    <row r="10" spans="1:38" ht="15" customHeight="1">
      <c r="A10" s="8" t="s">
        <v>4</v>
      </c>
      <c r="B10" s="5" t="s">
        <v>3</v>
      </c>
      <c r="C10" s="90">
        <v>1.92</v>
      </c>
      <c r="D10" s="34">
        <v>14</v>
      </c>
      <c r="E10" s="108">
        <f t="shared" si="8"/>
        <v>26.88</v>
      </c>
      <c r="F10" s="75">
        <f t="shared" si="9"/>
        <v>30.580357142857142</v>
      </c>
      <c r="G10" s="54">
        <v>822</v>
      </c>
      <c r="H10" s="63">
        <f t="shared" si="10"/>
        <v>25.483630952380953</v>
      </c>
      <c r="I10" s="63">
        <v>685</v>
      </c>
      <c r="J10" s="60">
        <f t="shared" si="11"/>
        <v>20.386904761904763</v>
      </c>
      <c r="K10" s="60">
        <v>548</v>
      </c>
      <c r="L10" s="57">
        <f t="shared" si="12"/>
        <v>15.476190476190476</v>
      </c>
      <c r="M10" s="57">
        <v>416</v>
      </c>
      <c r="N10" s="35">
        <f>C10*14</f>
        <v>26.88</v>
      </c>
      <c r="O10" s="35">
        <f>C10*14*2</f>
        <v>53.76</v>
      </c>
      <c r="P10" s="35">
        <f>C10*14*3</f>
        <v>80.64</v>
      </c>
      <c r="Q10" s="35">
        <f t="shared" si="0"/>
        <v>107.52</v>
      </c>
      <c r="R10" s="35"/>
      <c r="S10" s="35"/>
      <c r="T10" s="35">
        <f t="shared" si="16"/>
        <v>134.4</v>
      </c>
      <c r="U10" s="35">
        <f t="shared" si="1"/>
        <v>161.28</v>
      </c>
      <c r="V10" s="35">
        <f t="shared" si="2"/>
        <v>188.16</v>
      </c>
      <c r="W10" s="35"/>
      <c r="X10" s="35"/>
      <c r="Y10" s="35">
        <f t="shared" si="3"/>
        <v>215.04</v>
      </c>
      <c r="Z10" s="35">
        <f t="shared" si="4"/>
        <v>241.92</v>
      </c>
      <c r="AA10" s="35">
        <f t="shared" si="5"/>
        <v>268.8</v>
      </c>
      <c r="AB10" s="36"/>
      <c r="AC10" s="37"/>
      <c r="AD10" s="35">
        <f t="shared" si="6"/>
        <v>295.68</v>
      </c>
      <c r="AE10" s="35">
        <f t="shared" si="7"/>
        <v>322.56</v>
      </c>
      <c r="AF10" s="38">
        <f t="shared" si="17"/>
        <v>349.44</v>
      </c>
      <c r="AG10" s="38">
        <v>286.44000000000005</v>
      </c>
      <c r="AH10" s="38">
        <f t="shared" si="18"/>
        <v>376.32</v>
      </c>
      <c r="AI10" s="38">
        <f t="shared" si="19"/>
        <v>403.2</v>
      </c>
      <c r="AJ10" s="38">
        <f t="shared" si="20"/>
        <v>430.08</v>
      </c>
      <c r="AK10" s="13">
        <f t="shared" si="21"/>
        <v>456.96</v>
      </c>
      <c r="AL10" s="13">
        <f t="shared" si="22"/>
        <v>483.84</v>
      </c>
    </row>
    <row r="11" spans="1:38" ht="15" customHeight="1">
      <c r="A11" s="8"/>
      <c r="B11" s="5" t="s">
        <v>16</v>
      </c>
      <c r="C11" s="90">
        <v>1.79</v>
      </c>
      <c r="D11" s="34">
        <v>14</v>
      </c>
      <c r="E11" s="34">
        <f t="shared" si="8"/>
        <v>25.060000000000002</v>
      </c>
      <c r="F11" s="75">
        <f t="shared" si="9"/>
        <v>32.801276935355148</v>
      </c>
      <c r="G11" s="54">
        <v>822</v>
      </c>
      <c r="H11" s="63">
        <f t="shared" si="10"/>
        <v>27.334397446129287</v>
      </c>
      <c r="I11" s="63">
        <v>685</v>
      </c>
      <c r="J11" s="60">
        <f t="shared" si="11"/>
        <v>21.867517956903431</v>
      </c>
      <c r="K11" s="60">
        <v>548</v>
      </c>
      <c r="L11" s="57">
        <f t="shared" si="12"/>
        <v>16.600159616919392</v>
      </c>
      <c r="M11" s="57">
        <v>416</v>
      </c>
      <c r="N11" s="35">
        <f>C11*14</f>
        <v>25.060000000000002</v>
      </c>
      <c r="O11" s="35">
        <f>C11*14*2</f>
        <v>50.120000000000005</v>
      </c>
      <c r="P11" s="35">
        <f>C11*14*3</f>
        <v>75.180000000000007</v>
      </c>
      <c r="Q11" s="35">
        <f t="shared" si="0"/>
        <v>100.24000000000001</v>
      </c>
      <c r="R11" s="35"/>
      <c r="S11" s="35"/>
      <c r="T11" s="35">
        <f t="shared" si="16"/>
        <v>125.30000000000001</v>
      </c>
      <c r="U11" s="35">
        <f t="shared" si="1"/>
        <v>150.36000000000001</v>
      </c>
      <c r="V11" s="35">
        <f t="shared" si="2"/>
        <v>175.42000000000002</v>
      </c>
      <c r="W11" s="35"/>
      <c r="X11" s="35"/>
      <c r="Y11" s="35">
        <f t="shared" si="3"/>
        <v>200.48000000000002</v>
      </c>
      <c r="Z11" s="35">
        <f t="shared" si="4"/>
        <v>225.54000000000002</v>
      </c>
      <c r="AA11" s="35">
        <f t="shared" si="5"/>
        <v>250.60000000000002</v>
      </c>
      <c r="AB11" s="36"/>
      <c r="AC11" s="37"/>
      <c r="AD11" s="35">
        <f t="shared" si="6"/>
        <v>275.66000000000003</v>
      </c>
      <c r="AE11" s="35">
        <f t="shared" si="7"/>
        <v>300.72000000000003</v>
      </c>
      <c r="AF11" s="38">
        <f t="shared" si="17"/>
        <v>325.78000000000003</v>
      </c>
      <c r="AG11" s="38">
        <v>267.95999999999998</v>
      </c>
      <c r="AH11" s="38">
        <f t="shared" si="18"/>
        <v>350.84000000000003</v>
      </c>
      <c r="AI11" s="38">
        <f t="shared" si="19"/>
        <v>375.90000000000003</v>
      </c>
      <c r="AJ11" s="38">
        <f t="shared" si="20"/>
        <v>400.96000000000004</v>
      </c>
      <c r="AK11" s="13">
        <f t="shared" si="21"/>
        <v>426.02000000000004</v>
      </c>
      <c r="AL11" s="13">
        <f t="shared" si="22"/>
        <v>451.08000000000004</v>
      </c>
    </row>
    <row r="12" spans="1:38" ht="15" customHeight="1">
      <c r="A12" s="8" t="s">
        <v>5</v>
      </c>
      <c r="B12" s="5" t="s">
        <v>29</v>
      </c>
      <c r="C12" s="90">
        <v>1.79</v>
      </c>
      <c r="D12" s="34">
        <v>14</v>
      </c>
      <c r="E12" s="34">
        <f t="shared" si="8"/>
        <v>25.060000000000002</v>
      </c>
      <c r="F12" s="75">
        <f t="shared" si="9"/>
        <v>32.801276935355148</v>
      </c>
      <c r="G12" s="54">
        <v>822</v>
      </c>
      <c r="H12" s="63">
        <f t="shared" si="10"/>
        <v>27.334397446129287</v>
      </c>
      <c r="I12" s="63">
        <v>685</v>
      </c>
      <c r="J12" s="60">
        <f t="shared" si="11"/>
        <v>21.867517956903431</v>
      </c>
      <c r="K12" s="60">
        <v>548</v>
      </c>
      <c r="L12" s="57">
        <f t="shared" si="12"/>
        <v>16.600159616919392</v>
      </c>
      <c r="M12" s="57">
        <v>416</v>
      </c>
      <c r="N12" s="35">
        <f>C12*14</f>
        <v>25.060000000000002</v>
      </c>
      <c r="O12" s="35">
        <f>C12*14*2</f>
        <v>50.120000000000005</v>
      </c>
      <c r="P12" s="35">
        <f>C12*14*3</f>
        <v>75.180000000000007</v>
      </c>
      <c r="Q12" s="35">
        <f t="shared" si="0"/>
        <v>100.24000000000001</v>
      </c>
      <c r="R12" s="35"/>
      <c r="S12" s="35"/>
      <c r="T12" s="35">
        <f t="shared" si="16"/>
        <v>125.30000000000001</v>
      </c>
      <c r="U12" s="35">
        <f t="shared" si="1"/>
        <v>150.36000000000001</v>
      </c>
      <c r="V12" s="35">
        <f t="shared" si="2"/>
        <v>175.42000000000002</v>
      </c>
      <c r="W12" s="35"/>
      <c r="X12" s="35"/>
      <c r="Y12" s="35">
        <f t="shared" si="3"/>
        <v>200.48000000000002</v>
      </c>
      <c r="Z12" s="35">
        <f t="shared" si="4"/>
        <v>225.54000000000002</v>
      </c>
      <c r="AA12" s="35">
        <f t="shared" si="5"/>
        <v>250.60000000000002</v>
      </c>
      <c r="AB12" s="36"/>
      <c r="AC12" s="37"/>
      <c r="AD12" s="35">
        <f t="shared" si="6"/>
        <v>275.66000000000003</v>
      </c>
      <c r="AE12" s="35">
        <f t="shared" si="7"/>
        <v>300.72000000000003</v>
      </c>
      <c r="AF12" s="38">
        <f t="shared" si="17"/>
        <v>325.78000000000003</v>
      </c>
      <c r="AG12" s="38">
        <v>267.95999999999998</v>
      </c>
      <c r="AH12" s="38">
        <f t="shared" si="18"/>
        <v>350.84000000000003</v>
      </c>
      <c r="AI12" s="38">
        <f t="shared" si="19"/>
        <v>375.90000000000003</v>
      </c>
      <c r="AJ12" s="38">
        <f t="shared" si="20"/>
        <v>400.96000000000004</v>
      </c>
      <c r="AK12" s="13">
        <f t="shared" si="21"/>
        <v>426.02000000000004</v>
      </c>
      <c r="AL12" s="13">
        <f t="shared" si="22"/>
        <v>451.08000000000004</v>
      </c>
    </row>
    <row r="13" spans="1:38" ht="15" hidden="1" customHeight="1">
      <c r="A13" s="93"/>
      <c r="B13" s="5" t="s">
        <v>9</v>
      </c>
      <c r="C13" s="90"/>
      <c r="D13" s="34">
        <v>14</v>
      </c>
      <c r="E13" s="34">
        <f t="shared" si="8"/>
        <v>0</v>
      </c>
      <c r="F13" s="75" t="e">
        <f t="shared" si="9"/>
        <v>#DIV/0!</v>
      </c>
      <c r="G13" s="54">
        <v>822</v>
      </c>
      <c r="H13" s="63" t="e">
        <f t="shared" si="10"/>
        <v>#DIV/0!</v>
      </c>
      <c r="I13" s="63">
        <v>685</v>
      </c>
      <c r="J13" s="60" t="e">
        <f t="shared" si="11"/>
        <v>#DIV/0!</v>
      </c>
      <c r="K13" s="60">
        <v>548</v>
      </c>
      <c r="L13" s="57" t="e">
        <f t="shared" si="12"/>
        <v>#DIV/0!</v>
      </c>
      <c r="M13" s="57">
        <v>416</v>
      </c>
      <c r="N13" s="35">
        <f t="shared" si="13"/>
        <v>0</v>
      </c>
      <c r="O13" s="35">
        <f t="shared" si="14"/>
        <v>0</v>
      </c>
      <c r="P13" s="35">
        <f t="shared" si="15"/>
        <v>0</v>
      </c>
      <c r="Q13" s="35">
        <f t="shared" si="0"/>
        <v>0</v>
      </c>
      <c r="R13" s="35"/>
      <c r="S13" s="35"/>
      <c r="T13" s="35">
        <f t="shared" si="16"/>
        <v>0</v>
      </c>
      <c r="U13" s="35">
        <f t="shared" si="1"/>
        <v>0</v>
      </c>
      <c r="V13" s="35">
        <f t="shared" si="2"/>
        <v>0</v>
      </c>
      <c r="W13" s="35"/>
      <c r="X13" s="35"/>
      <c r="Y13" s="35">
        <f t="shared" si="3"/>
        <v>0</v>
      </c>
      <c r="Z13" s="35">
        <f t="shared" si="4"/>
        <v>0</v>
      </c>
      <c r="AA13" s="35">
        <f t="shared" si="5"/>
        <v>0</v>
      </c>
      <c r="AB13" s="36"/>
      <c r="AC13" s="37"/>
      <c r="AD13" s="35">
        <f t="shared" si="6"/>
        <v>0</v>
      </c>
      <c r="AE13" s="35">
        <f t="shared" si="7"/>
        <v>0</v>
      </c>
      <c r="AF13" s="38">
        <f t="shared" si="17"/>
        <v>0</v>
      </c>
      <c r="AG13" s="38">
        <v>0</v>
      </c>
      <c r="AH13" s="38">
        <f t="shared" si="18"/>
        <v>0</v>
      </c>
      <c r="AI13" s="38">
        <f t="shared" si="19"/>
        <v>0</v>
      </c>
      <c r="AJ13" s="38">
        <f t="shared" si="20"/>
        <v>0</v>
      </c>
      <c r="AK13" s="13">
        <f t="shared" si="21"/>
        <v>0</v>
      </c>
      <c r="AL13" s="13">
        <f t="shared" si="22"/>
        <v>0</v>
      </c>
    </row>
    <row r="14" spans="1:38" ht="15" hidden="1" customHeight="1">
      <c r="A14" s="94"/>
      <c r="B14" s="5" t="s">
        <v>10</v>
      </c>
      <c r="C14" s="90"/>
      <c r="D14" s="34">
        <v>14</v>
      </c>
      <c r="E14" s="34">
        <f t="shared" si="8"/>
        <v>0</v>
      </c>
      <c r="F14" s="75" t="e">
        <f t="shared" si="9"/>
        <v>#DIV/0!</v>
      </c>
      <c r="G14" s="54">
        <v>822</v>
      </c>
      <c r="H14" s="63" t="e">
        <f t="shared" si="10"/>
        <v>#DIV/0!</v>
      </c>
      <c r="I14" s="63">
        <v>685</v>
      </c>
      <c r="J14" s="60" t="e">
        <f t="shared" si="11"/>
        <v>#DIV/0!</v>
      </c>
      <c r="K14" s="60">
        <v>548</v>
      </c>
      <c r="L14" s="57" t="e">
        <f t="shared" si="12"/>
        <v>#DIV/0!</v>
      </c>
      <c r="M14" s="57">
        <v>416</v>
      </c>
      <c r="N14" s="35">
        <f t="shared" si="13"/>
        <v>0</v>
      </c>
      <c r="O14" s="35">
        <f t="shared" si="14"/>
        <v>0</v>
      </c>
      <c r="P14" s="35">
        <f t="shared" si="15"/>
        <v>0</v>
      </c>
      <c r="Q14" s="35">
        <f t="shared" si="0"/>
        <v>0</v>
      </c>
      <c r="R14" s="35"/>
      <c r="S14" s="35"/>
      <c r="T14" s="35">
        <f t="shared" si="16"/>
        <v>0</v>
      </c>
      <c r="U14" s="35">
        <f t="shared" si="1"/>
        <v>0</v>
      </c>
      <c r="V14" s="35">
        <f t="shared" si="2"/>
        <v>0</v>
      </c>
      <c r="W14" s="35"/>
      <c r="X14" s="35"/>
      <c r="Y14" s="35">
        <f t="shared" si="3"/>
        <v>0</v>
      </c>
      <c r="Z14" s="35">
        <f t="shared" si="4"/>
        <v>0</v>
      </c>
      <c r="AA14" s="35">
        <f t="shared" si="5"/>
        <v>0</v>
      </c>
      <c r="AB14" s="36"/>
      <c r="AC14" s="37"/>
      <c r="AD14" s="35">
        <f t="shared" si="6"/>
        <v>0</v>
      </c>
      <c r="AE14" s="35">
        <f t="shared" si="7"/>
        <v>0</v>
      </c>
      <c r="AF14" s="38">
        <f t="shared" si="17"/>
        <v>0</v>
      </c>
      <c r="AG14" s="38">
        <v>0</v>
      </c>
      <c r="AH14" s="38">
        <f t="shared" si="18"/>
        <v>0</v>
      </c>
      <c r="AI14" s="38">
        <f t="shared" si="19"/>
        <v>0</v>
      </c>
      <c r="AJ14" s="38">
        <f t="shared" si="20"/>
        <v>0</v>
      </c>
      <c r="AK14" s="13">
        <f t="shared" si="21"/>
        <v>0</v>
      </c>
      <c r="AL14" s="13">
        <f t="shared" si="22"/>
        <v>0</v>
      </c>
    </row>
    <row r="15" spans="1:38" ht="15" hidden="1" customHeight="1">
      <c r="A15" s="95"/>
      <c r="B15" s="5" t="s">
        <v>11</v>
      </c>
      <c r="C15" s="90"/>
      <c r="D15" s="34">
        <v>14</v>
      </c>
      <c r="E15" s="34">
        <f t="shared" si="8"/>
        <v>0</v>
      </c>
      <c r="F15" s="75" t="e">
        <f t="shared" si="9"/>
        <v>#DIV/0!</v>
      </c>
      <c r="G15" s="54">
        <v>822</v>
      </c>
      <c r="H15" s="63" t="e">
        <f t="shared" si="10"/>
        <v>#DIV/0!</v>
      </c>
      <c r="I15" s="63">
        <v>685</v>
      </c>
      <c r="J15" s="60" t="e">
        <f t="shared" si="11"/>
        <v>#DIV/0!</v>
      </c>
      <c r="K15" s="60">
        <v>548</v>
      </c>
      <c r="L15" s="57" t="e">
        <f t="shared" si="12"/>
        <v>#DIV/0!</v>
      </c>
      <c r="M15" s="57">
        <v>416</v>
      </c>
      <c r="N15" s="35">
        <f t="shared" si="13"/>
        <v>0</v>
      </c>
      <c r="O15" s="35">
        <f t="shared" si="14"/>
        <v>0</v>
      </c>
      <c r="P15" s="35">
        <f t="shared" si="15"/>
        <v>0</v>
      </c>
      <c r="Q15" s="35">
        <f t="shared" si="0"/>
        <v>0</v>
      </c>
      <c r="R15" s="35"/>
      <c r="S15" s="35"/>
      <c r="T15" s="35">
        <f t="shared" si="16"/>
        <v>0</v>
      </c>
      <c r="U15" s="35">
        <f t="shared" si="1"/>
        <v>0</v>
      </c>
      <c r="V15" s="35">
        <f t="shared" si="2"/>
        <v>0</v>
      </c>
      <c r="W15" s="35"/>
      <c r="X15" s="35"/>
      <c r="Y15" s="35">
        <f t="shared" si="3"/>
        <v>0</v>
      </c>
      <c r="Z15" s="35">
        <f t="shared" si="4"/>
        <v>0</v>
      </c>
      <c r="AA15" s="35">
        <f t="shared" si="5"/>
        <v>0</v>
      </c>
      <c r="AB15" s="36"/>
      <c r="AC15" s="37"/>
      <c r="AD15" s="35">
        <f t="shared" si="6"/>
        <v>0</v>
      </c>
      <c r="AE15" s="35">
        <f t="shared" si="7"/>
        <v>0</v>
      </c>
      <c r="AF15" s="38">
        <f t="shared" si="17"/>
        <v>0</v>
      </c>
      <c r="AG15" s="38">
        <v>0</v>
      </c>
      <c r="AH15" s="38">
        <f t="shared" si="18"/>
        <v>0</v>
      </c>
      <c r="AI15" s="38">
        <f t="shared" si="19"/>
        <v>0</v>
      </c>
      <c r="AJ15" s="38">
        <f t="shared" si="20"/>
        <v>0</v>
      </c>
      <c r="AK15" s="13">
        <f t="shared" si="21"/>
        <v>0</v>
      </c>
      <c r="AL15" s="13">
        <f t="shared" si="22"/>
        <v>0</v>
      </c>
    </row>
    <row r="16" spans="1:38" ht="15" hidden="1" customHeight="1">
      <c r="A16" s="10" t="s">
        <v>8</v>
      </c>
      <c r="B16" s="5" t="s">
        <v>7</v>
      </c>
      <c r="C16" s="90" t="e">
        <f>#REF!</f>
        <v>#REF!</v>
      </c>
      <c r="D16" s="34">
        <v>14</v>
      </c>
      <c r="E16" s="34" t="e">
        <f t="shared" si="8"/>
        <v>#REF!</v>
      </c>
      <c r="F16" s="75" t="e">
        <f t="shared" si="9"/>
        <v>#REF!</v>
      </c>
      <c r="G16" s="54">
        <v>822</v>
      </c>
      <c r="H16" s="63" t="e">
        <f t="shared" si="10"/>
        <v>#REF!</v>
      </c>
      <c r="I16" s="63">
        <v>685</v>
      </c>
      <c r="J16" s="60" t="e">
        <f t="shared" si="11"/>
        <v>#REF!</v>
      </c>
      <c r="K16" s="60">
        <v>548</v>
      </c>
      <c r="L16" s="57" t="e">
        <f t="shared" si="12"/>
        <v>#REF!</v>
      </c>
      <c r="M16" s="57">
        <v>416</v>
      </c>
      <c r="N16" s="35" t="e">
        <f t="shared" si="13"/>
        <v>#REF!</v>
      </c>
      <c r="O16" s="35" t="e">
        <f t="shared" si="14"/>
        <v>#REF!</v>
      </c>
      <c r="P16" s="35" t="e">
        <f t="shared" si="15"/>
        <v>#REF!</v>
      </c>
      <c r="Q16" s="35" t="e">
        <f t="shared" si="0"/>
        <v>#REF!</v>
      </c>
      <c r="R16" s="35"/>
      <c r="S16" s="35"/>
      <c r="T16" s="35" t="e">
        <f t="shared" si="16"/>
        <v>#REF!</v>
      </c>
      <c r="U16" s="35" t="e">
        <f t="shared" si="1"/>
        <v>#REF!</v>
      </c>
      <c r="V16" s="35" t="e">
        <f t="shared" si="2"/>
        <v>#REF!</v>
      </c>
      <c r="W16" s="35"/>
      <c r="X16" s="35"/>
      <c r="Y16" s="35" t="e">
        <f t="shared" si="3"/>
        <v>#REF!</v>
      </c>
      <c r="Z16" s="35" t="e">
        <f t="shared" si="4"/>
        <v>#REF!</v>
      </c>
      <c r="AA16" s="35" t="e">
        <f t="shared" si="5"/>
        <v>#REF!</v>
      </c>
      <c r="AB16" s="36"/>
      <c r="AC16" s="37"/>
      <c r="AD16" s="35" t="e">
        <f t="shared" si="6"/>
        <v>#REF!</v>
      </c>
      <c r="AE16" s="35" t="e">
        <f t="shared" si="7"/>
        <v>#REF!</v>
      </c>
      <c r="AF16" s="38" t="e">
        <f t="shared" si="17"/>
        <v>#REF!</v>
      </c>
      <c r="AG16" s="38" t="e">
        <v>#REF!</v>
      </c>
      <c r="AH16" s="38" t="e">
        <f t="shared" si="18"/>
        <v>#REF!</v>
      </c>
      <c r="AI16" s="38" t="e">
        <f t="shared" si="19"/>
        <v>#REF!</v>
      </c>
      <c r="AJ16" s="38" t="e">
        <f t="shared" si="20"/>
        <v>#REF!</v>
      </c>
      <c r="AK16" s="13" t="e">
        <f t="shared" si="21"/>
        <v>#REF!</v>
      </c>
      <c r="AL16" s="13" t="e">
        <f t="shared" si="22"/>
        <v>#REF!</v>
      </c>
    </row>
    <row r="17" spans="1:38" ht="15" customHeight="1">
      <c r="A17" s="6"/>
      <c r="B17" s="5" t="s">
        <v>47</v>
      </c>
      <c r="C17" s="90">
        <v>1.4</v>
      </c>
      <c r="D17" s="34">
        <v>14</v>
      </c>
      <c r="E17" s="34">
        <f t="shared" si="8"/>
        <v>19.599999999999998</v>
      </c>
      <c r="F17" s="75">
        <f t="shared" si="9"/>
        <v>41.938775510204088</v>
      </c>
      <c r="G17" s="54">
        <v>822</v>
      </c>
      <c r="H17" s="63">
        <f t="shared" si="10"/>
        <v>34.948979591836739</v>
      </c>
      <c r="I17" s="63">
        <v>685</v>
      </c>
      <c r="J17" s="60">
        <f t="shared" si="11"/>
        <v>27.95918367346939</v>
      </c>
      <c r="K17" s="60">
        <v>548</v>
      </c>
      <c r="L17" s="57">
        <f t="shared" si="12"/>
        <v>21.22448979591837</v>
      </c>
      <c r="M17" s="57">
        <v>416</v>
      </c>
      <c r="N17" s="35">
        <f>C17*14</f>
        <v>19.599999999999998</v>
      </c>
      <c r="O17" s="35">
        <f>C17*14*2</f>
        <v>39.199999999999996</v>
      </c>
      <c r="P17" s="35">
        <f>C17*14*3</f>
        <v>58.8</v>
      </c>
      <c r="Q17" s="35">
        <f t="shared" si="0"/>
        <v>78.399999999999991</v>
      </c>
      <c r="R17" s="35"/>
      <c r="S17" s="35"/>
      <c r="T17" s="35">
        <f t="shared" si="16"/>
        <v>97.999999999999986</v>
      </c>
      <c r="U17" s="35">
        <f t="shared" si="1"/>
        <v>117.6</v>
      </c>
      <c r="V17" s="35">
        <f t="shared" si="2"/>
        <v>137.19999999999999</v>
      </c>
      <c r="W17" s="35"/>
      <c r="X17" s="35"/>
      <c r="Y17" s="35">
        <f t="shared" si="3"/>
        <v>156.79999999999998</v>
      </c>
      <c r="Z17" s="35">
        <f t="shared" si="4"/>
        <v>176.39999999999998</v>
      </c>
      <c r="AA17" s="35">
        <f t="shared" si="5"/>
        <v>195.99999999999997</v>
      </c>
      <c r="AB17" s="40"/>
      <c r="AC17" s="40"/>
      <c r="AD17" s="35">
        <f t="shared" si="6"/>
        <v>215.59999999999997</v>
      </c>
      <c r="AE17" s="35">
        <f t="shared" si="7"/>
        <v>235.2</v>
      </c>
      <c r="AF17" s="38">
        <f t="shared" si="17"/>
        <v>254.79999999999998</v>
      </c>
      <c r="AG17" s="38">
        <v>209.44000000000003</v>
      </c>
      <c r="AH17" s="38">
        <f t="shared" si="18"/>
        <v>274.39999999999998</v>
      </c>
      <c r="AI17" s="38">
        <f t="shared" si="19"/>
        <v>293.99999999999994</v>
      </c>
      <c r="AJ17" s="38">
        <f t="shared" si="20"/>
        <v>313.59999999999997</v>
      </c>
      <c r="AK17" s="13">
        <f t="shared" si="21"/>
        <v>333.2</v>
      </c>
      <c r="AL17" s="13">
        <f t="shared" si="22"/>
        <v>352.79999999999995</v>
      </c>
    </row>
    <row r="18" spans="1:38" ht="15" customHeight="1">
      <c r="A18" s="6"/>
      <c r="B18" s="5" t="s">
        <v>50</v>
      </c>
      <c r="C18" s="90">
        <v>1.79</v>
      </c>
      <c r="D18" s="34">
        <v>14</v>
      </c>
      <c r="E18" s="34">
        <f t="shared" si="8"/>
        <v>25.060000000000002</v>
      </c>
      <c r="F18" s="75">
        <f t="shared" si="9"/>
        <v>32.801276935355148</v>
      </c>
      <c r="G18" s="54">
        <v>822</v>
      </c>
      <c r="H18" s="63">
        <f t="shared" si="10"/>
        <v>27.334397446129287</v>
      </c>
      <c r="I18" s="63">
        <v>685</v>
      </c>
      <c r="J18" s="60">
        <f t="shared" si="11"/>
        <v>21.867517956903431</v>
      </c>
      <c r="K18" s="60">
        <v>548</v>
      </c>
      <c r="L18" s="57">
        <f t="shared" si="12"/>
        <v>16.600159616919392</v>
      </c>
      <c r="M18" s="57">
        <v>416</v>
      </c>
      <c r="N18" s="35">
        <f>C18*14</f>
        <v>25.060000000000002</v>
      </c>
      <c r="O18" s="35">
        <f>C18*14*2</f>
        <v>50.120000000000005</v>
      </c>
      <c r="P18" s="35">
        <f>C18*14*3</f>
        <v>75.180000000000007</v>
      </c>
      <c r="Q18" s="35">
        <f t="shared" si="0"/>
        <v>100.24000000000001</v>
      </c>
      <c r="R18" s="35"/>
      <c r="S18" s="35"/>
      <c r="T18" s="35">
        <f t="shared" si="16"/>
        <v>125.30000000000001</v>
      </c>
      <c r="U18" s="35">
        <f t="shared" si="1"/>
        <v>150.36000000000001</v>
      </c>
      <c r="V18" s="35">
        <f t="shared" si="2"/>
        <v>175.42000000000002</v>
      </c>
      <c r="W18" s="35"/>
      <c r="X18" s="35"/>
      <c r="Y18" s="35">
        <f t="shared" si="3"/>
        <v>200.48000000000002</v>
      </c>
      <c r="Z18" s="35">
        <f t="shared" si="4"/>
        <v>225.54000000000002</v>
      </c>
      <c r="AA18" s="35">
        <f t="shared" si="5"/>
        <v>250.60000000000002</v>
      </c>
      <c r="AB18" s="40"/>
      <c r="AC18" s="40"/>
      <c r="AD18" s="35">
        <f t="shared" si="6"/>
        <v>275.66000000000003</v>
      </c>
      <c r="AE18" s="35">
        <f t="shared" si="7"/>
        <v>300.72000000000003</v>
      </c>
      <c r="AF18" s="38">
        <f t="shared" si="17"/>
        <v>325.78000000000003</v>
      </c>
      <c r="AG18" s="35">
        <v>209.44000000000003</v>
      </c>
      <c r="AH18" s="38">
        <f t="shared" si="18"/>
        <v>350.84000000000003</v>
      </c>
      <c r="AI18" s="38">
        <f t="shared" si="19"/>
        <v>375.90000000000003</v>
      </c>
      <c r="AJ18" s="38">
        <f t="shared" si="20"/>
        <v>400.96000000000004</v>
      </c>
      <c r="AK18" s="13">
        <f t="shared" si="21"/>
        <v>426.02000000000004</v>
      </c>
      <c r="AL18" s="13">
        <f t="shared" si="22"/>
        <v>451.08000000000004</v>
      </c>
    </row>
    <row r="19" spans="1:38">
      <c r="B19" s="5" t="s">
        <v>51</v>
      </c>
      <c r="C19" s="91">
        <v>1.71</v>
      </c>
      <c r="D19" s="34">
        <v>14</v>
      </c>
      <c r="E19" s="34">
        <f t="shared" si="8"/>
        <v>23.939999999999998</v>
      </c>
      <c r="F19" s="75">
        <f t="shared" si="9"/>
        <v>34.335839598997495</v>
      </c>
      <c r="G19" s="54">
        <v>822</v>
      </c>
      <c r="H19" s="63">
        <f t="shared" si="10"/>
        <v>28.613199665831246</v>
      </c>
      <c r="I19" s="63">
        <v>685</v>
      </c>
      <c r="J19" s="60">
        <f t="shared" si="11"/>
        <v>22.890559732664997</v>
      </c>
      <c r="K19" s="60">
        <v>548</v>
      </c>
      <c r="L19" s="57">
        <f t="shared" si="12"/>
        <v>17.376775271512116</v>
      </c>
      <c r="M19" s="57">
        <v>416</v>
      </c>
      <c r="N19" s="35">
        <f>C19*14</f>
        <v>23.939999999999998</v>
      </c>
      <c r="O19" s="35">
        <f>C19*14*2</f>
        <v>47.879999999999995</v>
      </c>
      <c r="P19" s="35">
        <f>C19*14*3</f>
        <v>71.819999999999993</v>
      </c>
      <c r="Q19" s="35">
        <f t="shared" si="0"/>
        <v>95.759999999999991</v>
      </c>
      <c r="R19" s="40"/>
      <c r="S19" s="40"/>
      <c r="T19" s="35">
        <f t="shared" si="16"/>
        <v>119.69999999999999</v>
      </c>
      <c r="U19" s="35">
        <f t="shared" si="1"/>
        <v>143.63999999999999</v>
      </c>
      <c r="V19" s="35">
        <f t="shared" si="2"/>
        <v>167.57999999999998</v>
      </c>
      <c r="W19" s="40"/>
      <c r="X19" s="40"/>
      <c r="Y19" s="35">
        <f t="shared" si="3"/>
        <v>191.51999999999998</v>
      </c>
      <c r="Z19" s="35">
        <f t="shared" si="4"/>
        <v>215.45999999999998</v>
      </c>
      <c r="AA19" s="35">
        <f t="shared" si="5"/>
        <v>239.39999999999998</v>
      </c>
      <c r="AB19" s="36"/>
      <c r="AC19" s="37"/>
      <c r="AD19" s="35">
        <f t="shared" si="6"/>
        <v>263.33999999999997</v>
      </c>
      <c r="AE19" s="35">
        <f t="shared" si="7"/>
        <v>287.27999999999997</v>
      </c>
      <c r="AF19" s="38">
        <f t="shared" si="17"/>
        <v>311.21999999999997</v>
      </c>
      <c r="AG19" s="38">
        <v>267.95999999999998</v>
      </c>
      <c r="AH19" s="38">
        <f t="shared" si="18"/>
        <v>335.15999999999997</v>
      </c>
      <c r="AI19" s="38">
        <f t="shared" si="19"/>
        <v>359.09999999999997</v>
      </c>
      <c r="AJ19" s="38">
        <f t="shared" si="20"/>
        <v>383.03999999999996</v>
      </c>
      <c r="AK19" s="13">
        <f t="shared" si="21"/>
        <v>406.97999999999996</v>
      </c>
      <c r="AL19" s="13">
        <f t="shared" si="22"/>
        <v>430.91999999999996</v>
      </c>
    </row>
    <row r="20" spans="1:38">
      <c r="B20" s="5" t="s">
        <v>49</v>
      </c>
      <c r="C20" s="91">
        <v>1.79</v>
      </c>
      <c r="D20" s="34">
        <v>14</v>
      </c>
      <c r="E20" s="34">
        <f t="shared" si="8"/>
        <v>25.060000000000002</v>
      </c>
      <c r="F20" s="75">
        <f t="shared" si="9"/>
        <v>32.801276935355148</v>
      </c>
      <c r="G20" s="54">
        <v>822</v>
      </c>
      <c r="H20" s="63">
        <f t="shared" si="10"/>
        <v>27.334397446129287</v>
      </c>
      <c r="I20" s="63">
        <v>685</v>
      </c>
      <c r="J20" s="60">
        <f t="shared" si="11"/>
        <v>21.867517956903431</v>
      </c>
      <c r="K20" s="60">
        <v>548</v>
      </c>
      <c r="L20" s="57">
        <f t="shared" si="12"/>
        <v>16.600159616919392</v>
      </c>
      <c r="M20" s="57">
        <v>416</v>
      </c>
      <c r="N20" s="35">
        <f>C20*14</f>
        <v>25.060000000000002</v>
      </c>
      <c r="O20" s="35">
        <f>C20*14*2</f>
        <v>50.120000000000005</v>
      </c>
      <c r="P20" s="35">
        <f>C20*14*3</f>
        <v>75.180000000000007</v>
      </c>
      <c r="Q20" s="35">
        <f t="shared" si="0"/>
        <v>100.24000000000001</v>
      </c>
      <c r="R20" s="40"/>
      <c r="S20" s="40"/>
      <c r="T20" s="35">
        <f t="shared" si="16"/>
        <v>125.30000000000001</v>
      </c>
      <c r="U20" s="35">
        <f t="shared" si="1"/>
        <v>150.36000000000001</v>
      </c>
      <c r="V20" s="35">
        <f t="shared" si="2"/>
        <v>175.42000000000002</v>
      </c>
      <c r="W20" s="40"/>
      <c r="X20" s="40"/>
      <c r="Y20" s="35">
        <f t="shared" si="3"/>
        <v>200.48000000000002</v>
      </c>
      <c r="Z20" s="35">
        <f t="shared" si="4"/>
        <v>225.54000000000002</v>
      </c>
      <c r="AA20" s="35">
        <f t="shared" si="5"/>
        <v>250.60000000000002</v>
      </c>
      <c r="AB20" s="36"/>
      <c r="AC20" s="37"/>
      <c r="AD20" s="35">
        <f t="shared" si="6"/>
        <v>275.66000000000003</v>
      </c>
      <c r="AE20" s="35">
        <f t="shared" si="7"/>
        <v>300.72000000000003</v>
      </c>
      <c r="AF20" s="38">
        <f t="shared" si="17"/>
        <v>325.78000000000003</v>
      </c>
      <c r="AG20" s="35">
        <v>189.42</v>
      </c>
      <c r="AH20" s="38">
        <f t="shared" si="18"/>
        <v>350.84000000000003</v>
      </c>
      <c r="AI20" s="38">
        <f t="shared" si="19"/>
        <v>375.90000000000003</v>
      </c>
      <c r="AJ20" s="38">
        <f t="shared" si="20"/>
        <v>400.96000000000004</v>
      </c>
      <c r="AK20" s="13">
        <f t="shared" si="21"/>
        <v>426.02000000000004</v>
      </c>
      <c r="AL20" s="13">
        <f t="shared" si="22"/>
        <v>451.08000000000004</v>
      </c>
    </row>
    <row r="21" spans="1:38">
      <c r="B21" s="5" t="s">
        <v>52</v>
      </c>
      <c r="C21" s="91">
        <v>1.27</v>
      </c>
      <c r="D21" s="34">
        <v>14</v>
      </c>
      <c r="E21" s="34">
        <f t="shared" si="8"/>
        <v>17.78</v>
      </c>
      <c r="F21" s="75">
        <f t="shared" si="9"/>
        <v>46.231721034870638</v>
      </c>
      <c r="G21" s="54">
        <v>822</v>
      </c>
      <c r="H21" s="63">
        <f t="shared" si="10"/>
        <v>38.526434195725528</v>
      </c>
      <c r="I21" s="63">
        <v>685</v>
      </c>
      <c r="J21" s="60">
        <f t="shared" si="11"/>
        <v>30.821147356580425</v>
      </c>
      <c r="K21" s="60">
        <v>548</v>
      </c>
      <c r="L21" s="57">
        <f t="shared" si="12"/>
        <v>23.397075365579301</v>
      </c>
      <c r="M21" s="57">
        <v>416</v>
      </c>
      <c r="N21" s="35">
        <f>C21*14</f>
        <v>17.78</v>
      </c>
      <c r="O21" s="35">
        <f>C21*14*2</f>
        <v>35.56</v>
      </c>
      <c r="P21" s="35">
        <f>C21*14*3</f>
        <v>53.34</v>
      </c>
      <c r="Q21" s="35">
        <f t="shared" si="0"/>
        <v>71.12</v>
      </c>
      <c r="R21" s="40"/>
      <c r="S21" s="40"/>
      <c r="T21" s="35">
        <f>C21*14*5</f>
        <v>88.9</v>
      </c>
      <c r="U21" s="35">
        <f t="shared" si="1"/>
        <v>106.68</v>
      </c>
      <c r="V21" s="35">
        <f t="shared" si="2"/>
        <v>124.46000000000001</v>
      </c>
      <c r="W21" s="40"/>
      <c r="X21" s="40"/>
      <c r="Y21" s="35">
        <f t="shared" si="3"/>
        <v>142.24</v>
      </c>
      <c r="Z21" s="35">
        <f t="shared" si="4"/>
        <v>160.02000000000001</v>
      </c>
      <c r="AA21" s="35">
        <f t="shared" si="5"/>
        <v>177.8</v>
      </c>
      <c r="AB21" s="36"/>
      <c r="AC21" s="37"/>
      <c r="AD21" s="35">
        <f t="shared" si="6"/>
        <v>195.58</v>
      </c>
      <c r="AE21" s="35">
        <f t="shared" si="7"/>
        <v>213.36</v>
      </c>
      <c r="AF21" s="38">
        <f t="shared" si="17"/>
        <v>231.14000000000001</v>
      </c>
      <c r="AG21" s="35">
        <v>267.95999999999998</v>
      </c>
      <c r="AH21" s="38">
        <f t="shared" si="18"/>
        <v>248.92000000000002</v>
      </c>
      <c r="AI21" s="38">
        <f t="shared" si="19"/>
        <v>266.70000000000005</v>
      </c>
      <c r="AJ21" s="38">
        <f t="shared" si="20"/>
        <v>284.48</v>
      </c>
      <c r="AK21" s="13">
        <f t="shared" si="21"/>
        <v>302.26</v>
      </c>
      <c r="AL21" s="13">
        <f t="shared" si="22"/>
        <v>320.04000000000002</v>
      </c>
    </row>
    <row r="22" spans="1:38" s="21" customFormat="1">
      <c r="A22" s="72"/>
      <c r="B22" s="73"/>
      <c r="C22" s="64"/>
      <c r="D22" s="65"/>
      <c r="E22" s="65"/>
      <c r="F22" s="74"/>
      <c r="G22" s="74"/>
      <c r="H22" s="74"/>
      <c r="I22" s="74"/>
      <c r="J22" s="74"/>
      <c r="K22" s="74"/>
      <c r="L22" s="74"/>
      <c r="M22" s="74"/>
      <c r="N22" s="66"/>
      <c r="O22" s="66"/>
      <c r="P22" s="66"/>
      <c r="Q22" s="66"/>
      <c r="R22" s="67"/>
      <c r="S22" s="67"/>
      <c r="T22" s="66"/>
      <c r="U22" s="66"/>
      <c r="V22" s="66"/>
      <c r="W22" s="67"/>
      <c r="X22" s="67"/>
      <c r="Y22" s="66"/>
      <c r="Z22" s="66"/>
      <c r="AA22" s="66"/>
      <c r="AB22" s="68"/>
      <c r="AC22" s="69"/>
      <c r="AD22" s="66"/>
      <c r="AE22" s="66"/>
      <c r="AF22" s="70"/>
      <c r="AG22" s="66"/>
      <c r="AH22" s="70"/>
      <c r="AI22" s="70"/>
      <c r="AJ22" s="70"/>
      <c r="AK22" s="70"/>
      <c r="AL22" s="70"/>
    </row>
    <row r="23" spans="1:38">
      <c r="B23" s="88" t="s">
        <v>71</v>
      </c>
    </row>
    <row r="24" spans="1:38" ht="13.15" customHeight="1">
      <c r="A24" s="96" t="s">
        <v>12</v>
      </c>
      <c r="B24" s="97"/>
      <c r="C24" s="100" t="s">
        <v>37</v>
      </c>
      <c r="D24" s="22"/>
      <c r="E24" s="22"/>
      <c r="F24" s="102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</row>
    <row r="25" spans="1:38" s="2" customFormat="1" ht="90">
      <c r="A25" s="98"/>
      <c r="B25" s="99"/>
      <c r="C25" s="101"/>
      <c r="D25" s="23" t="s">
        <v>53</v>
      </c>
      <c r="E25" s="23" t="s">
        <v>54</v>
      </c>
      <c r="F25" s="52" t="s">
        <v>60</v>
      </c>
      <c r="G25" s="52" t="s">
        <v>69</v>
      </c>
      <c r="H25" s="61" t="s">
        <v>68</v>
      </c>
      <c r="I25" s="61" t="s">
        <v>35</v>
      </c>
      <c r="J25" s="58" t="s">
        <v>61</v>
      </c>
      <c r="K25" s="58" t="s">
        <v>35</v>
      </c>
      <c r="L25" s="55" t="s">
        <v>62</v>
      </c>
      <c r="M25" s="55" t="s">
        <v>35</v>
      </c>
      <c r="N25" s="24" t="s">
        <v>17</v>
      </c>
      <c r="O25" s="24" t="s">
        <v>18</v>
      </c>
      <c r="P25" s="24" t="s">
        <v>19</v>
      </c>
      <c r="Q25" s="24" t="s">
        <v>20</v>
      </c>
      <c r="R25" s="24" t="s">
        <v>21</v>
      </c>
      <c r="S25" s="24" t="s">
        <v>14</v>
      </c>
      <c r="T25" s="24" t="s">
        <v>21</v>
      </c>
      <c r="U25" s="24" t="s">
        <v>22</v>
      </c>
      <c r="V25" s="24" t="s">
        <v>23</v>
      </c>
      <c r="W25" s="24" t="s">
        <v>24</v>
      </c>
      <c r="X25" s="24" t="s">
        <v>13</v>
      </c>
      <c r="Y25" s="24" t="s">
        <v>24</v>
      </c>
      <c r="Z25" s="24" t="s">
        <v>25</v>
      </c>
      <c r="AA25" s="24" t="s">
        <v>26</v>
      </c>
      <c r="AB25" s="25"/>
      <c r="AC25" s="26"/>
      <c r="AD25" s="24" t="s">
        <v>27</v>
      </c>
      <c r="AE25" s="24" t="s">
        <v>28</v>
      </c>
      <c r="AF25" s="27" t="s">
        <v>39</v>
      </c>
      <c r="AG25" s="27" t="s">
        <v>40</v>
      </c>
      <c r="AH25" s="27" t="s">
        <v>40</v>
      </c>
      <c r="AI25" s="27" t="s">
        <v>41</v>
      </c>
      <c r="AJ25" s="27" t="s">
        <v>42</v>
      </c>
      <c r="AK25" s="14" t="s">
        <v>43</v>
      </c>
      <c r="AL25" s="14" t="s">
        <v>44</v>
      </c>
    </row>
    <row r="26" spans="1:38" s="2" customFormat="1" ht="15" hidden="1" customHeight="1">
      <c r="A26" s="3" t="s">
        <v>0</v>
      </c>
      <c r="B26" s="4" t="s">
        <v>6</v>
      </c>
      <c r="C26" s="28">
        <v>2.73</v>
      </c>
      <c r="D26" s="28"/>
      <c r="E26" s="28"/>
      <c r="F26" s="53">
        <v>8</v>
      </c>
      <c r="G26" s="53"/>
      <c r="H26" s="62"/>
      <c r="I26" s="62"/>
      <c r="J26" s="59"/>
      <c r="K26" s="59"/>
      <c r="L26" s="56"/>
      <c r="M26" s="56"/>
      <c r="N26" s="30">
        <f>C26*14</f>
        <v>38.22</v>
      </c>
      <c r="O26" s="29">
        <v>8</v>
      </c>
      <c r="P26" s="29">
        <v>0</v>
      </c>
      <c r="Q26" s="30">
        <f>N26-P26*N26</f>
        <v>38.22</v>
      </c>
      <c r="R26" s="30">
        <f>Q26*O26</f>
        <v>305.76</v>
      </c>
      <c r="S26" s="30"/>
      <c r="T26" s="31">
        <f>R26*0.7</f>
        <v>214.03199999999998</v>
      </c>
      <c r="U26" s="29">
        <f>O26*2</f>
        <v>16</v>
      </c>
      <c r="V26" s="29">
        <v>45</v>
      </c>
      <c r="W26" s="30">
        <f>N26-(V26*N26/100)</f>
        <v>21.021000000000001</v>
      </c>
      <c r="X26" s="30">
        <f>U26*W26</f>
        <v>336.33600000000001</v>
      </c>
      <c r="Y26" s="30">
        <f>X26-T26</f>
        <v>122.30400000000003</v>
      </c>
      <c r="Z26" s="32">
        <f>O26*3</f>
        <v>24</v>
      </c>
      <c r="AA26" s="32">
        <v>65</v>
      </c>
      <c r="AB26" s="25"/>
      <c r="AC26" s="26"/>
      <c r="AD26" s="32">
        <v>65</v>
      </c>
      <c r="AE26" s="32">
        <v>65</v>
      </c>
      <c r="AF26" s="33">
        <v>65</v>
      </c>
      <c r="AG26" s="33">
        <v>65</v>
      </c>
      <c r="AH26" s="33">
        <v>65</v>
      </c>
      <c r="AI26" s="33">
        <v>65</v>
      </c>
      <c r="AJ26" s="33">
        <v>65</v>
      </c>
      <c r="AK26" s="12">
        <v>65</v>
      </c>
      <c r="AL26" s="12">
        <v>65</v>
      </c>
    </row>
    <row r="27" spans="1:38" s="2" customFormat="1" ht="15" customHeight="1">
      <c r="A27" s="93" t="s">
        <v>1</v>
      </c>
      <c r="B27" s="5" t="s">
        <v>48</v>
      </c>
      <c r="C27" s="104">
        <v>2.52</v>
      </c>
      <c r="D27" s="34">
        <v>14</v>
      </c>
      <c r="E27" s="34">
        <f>C27*D27</f>
        <v>35.28</v>
      </c>
      <c r="F27" s="75">
        <f>G27/E27</f>
        <v>46.598639455782312</v>
      </c>
      <c r="G27" s="54">
        <v>1644</v>
      </c>
      <c r="H27" s="63">
        <f>I27/E27</f>
        <v>38.832199546485256</v>
      </c>
      <c r="I27" s="63">
        <v>1370</v>
      </c>
      <c r="J27" s="60">
        <f>K27/E27</f>
        <v>31.065759637188208</v>
      </c>
      <c r="K27" s="60">
        <v>1096</v>
      </c>
      <c r="L27" s="57">
        <f>M27/E27</f>
        <v>23.582766439909296</v>
      </c>
      <c r="M27" s="57">
        <v>832</v>
      </c>
      <c r="N27" s="35">
        <f>C27*14</f>
        <v>35.28</v>
      </c>
      <c r="O27" s="35">
        <f>C27*14*2</f>
        <v>70.56</v>
      </c>
      <c r="P27" s="35">
        <f>C27*14*3</f>
        <v>105.84</v>
      </c>
      <c r="Q27" s="35">
        <f t="shared" ref="Q27:Q41" si="23">C27*14*4</f>
        <v>141.12</v>
      </c>
      <c r="R27" s="35"/>
      <c r="S27" s="35"/>
      <c r="T27" s="35">
        <f>C27*14*5</f>
        <v>176.4</v>
      </c>
      <c r="U27" s="35">
        <f t="shared" ref="U27:U41" si="24">C27*14*6</f>
        <v>211.68</v>
      </c>
      <c r="V27" s="35">
        <f t="shared" ref="V27:V41" si="25">C27*14*7</f>
        <v>246.96</v>
      </c>
      <c r="W27" s="35"/>
      <c r="X27" s="35"/>
      <c r="Y27" s="35">
        <f t="shared" ref="Y27:Y41" si="26">C27*14*8</f>
        <v>282.24</v>
      </c>
      <c r="Z27" s="35">
        <f t="shared" ref="Z27:Z41" si="27">C27*14*9</f>
        <v>317.52</v>
      </c>
      <c r="AA27" s="35">
        <f t="shared" ref="AA27:AA41" si="28">C27*14*10</f>
        <v>352.8</v>
      </c>
      <c r="AB27" s="36"/>
      <c r="AC27" s="37"/>
      <c r="AD27" s="35">
        <f t="shared" ref="AD27:AD41" si="29">C27*14*11</f>
        <v>388.08000000000004</v>
      </c>
      <c r="AE27" s="35">
        <f t="shared" ref="AE27:AE41" si="30">C27*14*12</f>
        <v>423.36</v>
      </c>
      <c r="AF27" s="38">
        <f>C27*14*13</f>
        <v>458.64</v>
      </c>
      <c r="AG27" s="38">
        <f>D27*14*13</f>
        <v>2548</v>
      </c>
      <c r="AH27" s="38">
        <f>C27*14*14</f>
        <v>493.92</v>
      </c>
      <c r="AI27" s="38">
        <f>C27*14*15</f>
        <v>529.20000000000005</v>
      </c>
      <c r="AJ27" s="38">
        <f>C27*14*16</f>
        <v>564.48</v>
      </c>
      <c r="AK27" s="13">
        <f>C27*14*17</f>
        <v>599.76</v>
      </c>
      <c r="AL27" s="13">
        <f>C27*14*18</f>
        <v>635.04</v>
      </c>
    </row>
    <row r="28" spans="1:38" ht="15" hidden="1" customHeight="1">
      <c r="A28" s="95"/>
      <c r="B28" s="5" t="s">
        <v>15</v>
      </c>
      <c r="C28" s="105"/>
      <c r="D28" s="34">
        <v>14</v>
      </c>
      <c r="E28" s="34">
        <f t="shared" ref="E28:E41" si="31">C28*D28</f>
        <v>0</v>
      </c>
      <c r="F28" s="75" t="e">
        <f t="shared" ref="F28:F41" si="32">G28/E28</f>
        <v>#DIV/0!</v>
      </c>
      <c r="G28" s="54">
        <v>1644</v>
      </c>
      <c r="H28" s="63" t="e">
        <f t="shared" ref="H28:H41" si="33">I28/E28</f>
        <v>#DIV/0!</v>
      </c>
      <c r="I28" s="63">
        <v>1370</v>
      </c>
      <c r="J28" s="60" t="e">
        <f t="shared" ref="J28:J41" si="34">K28/E28</f>
        <v>#DIV/0!</v>
      </c>
      <c r="K28" s="60">
        <v>1096</v>
      </c>
      <c r="L28" s="57" t="e">
        <f t="shared" ref="L28:L41" si="35">M28/E28</f>
        <v>#DIV/0!</v>
      </c>
      <c r="M28" s="57">
        <v>832</v>
      </c>
      <c r="N28" s="35">
        <f t="shared" ref="N28:N29" si="36">C28*14</f>
        <v>0</v>
      </c>
      <c r="O28" s="35">
        <f t="shared" ref="O28:O29" si="37">C28*14*2</f>
        <v>0</v>
      </c>
      <c r="P28" s="35">
        <f t="shared" ref="P28:P29" si="38">C28*14*3</f>
        <v>0</v>
      </c>
      <c r="Q28" s="35">
        <f t="shared" si="23"/>
        <v>0</v>
      </c>
      <c r="R28" s="35"/>
      <c r="S28" s="35"/>
      <c r="T28" s="35">
        <f t="shared" ref="T28:T40" si="39">C28*14*5</f>
        <v>0</v>
      </c>
      <c r="U28" s="35">
        <f t="shared" si="24"/>
        <v>0</v>
      </c>
      <c r="V28" s="35">
        <f t="shared" si="25"/>
        <v>0</v>
      </c>
      <c r="W28" s="35"/>
      <c r="X28" s="35"/>
      <c r="Y28" s="35">
        <f t="shared" si="26"/>
        <v>0</v>
      </c>
      <c r="Z28" s="35">
        <f t="shared" si="27"/>
        <v>0</v>
      </c>
      <c r="AA28" s="35">
        <f t="shared" si="28"/>
        <v>0</v>
      </c>
      <c r="AB28" s="36"/>
      <c r="AC28" s="37"/>
      <c r="AD28" s="35">
        <f t="shared" si="29"/>
        <v>0</v>
      </c>
      <c r="AE28" s="35">
        <f t="shared" si="30"/>
        <v>0</v>
      </c>
      <c r="AF28" s="38">
        <f t="shared" ref="AF28:AF41" si="40">C28*14*13</f>
        <v>0</v>
      </c>
      <c r="AG28" s="38">
        <v>0</v>
      </c>
      <c r="AH28" s="38">
        <f t="shared" ref="AH28:AH41" si="41">C28*14*14</f>
        <v>0</v>
      </c>
      <c r="AI28" s="38">
        <f t="shared" ref="AI28:AI41" si="42">C28*14*15</f>
        <v>0</v>
      </c>
      <c r="AJ28" s="38">
        <f t="shared" ref="AJ28:AJ41" si="43">C28*14*16</f>
        <v>0</v>
      </c>
      <c r="AK28" s="13">
        <f t="shared" ref="AK28:AK41" si="44">C28*14*17</f>
        <v>0</v>
      </c>
      <c r="AL28" s="13">
        <f t="shared" ref="AL28:AL41" si="45">C28*14*18</f>
        <v>0</v>
      </c>
    </row>
    <row r="29" spans="1:38" ht="15" hidden="1" customHeight="1">
      <c r="A29" s="16"/>
      <c r="B29" s="5" t="s">
        <v>2</v>
      </c>
      <c r="C29" s="39"/>
      <c r="D29" s="34">
        <v>14</v>
      </c>
      <c r="E29" s="34">
        <f t="shared" si="31"/>
        <v>0</v>
      </c>
      <c r="F29" s="75" t="e">
        <f t="shared" si="32"/>
        <v>#DIV/0!</v>
      </c>
      <c r="G29" s="54">
        <v>1644</v>
      </c>
      <c r="H29" s="63" t="e">
        <f t="shared" si="33"/>
        <v>#DIV/0!</v>
      </c>
      <c r="I29" s="63">
        <v>1370</v>
      </c>
      <c r="J29" s="60" t="e">
        <f t="shared" si="34"/>
        <v>#DIV/0!</v>
      </c>
      <c r="K29" s="60">
        <v>1096</v>
      </c>
      <c r="L29" s="57" t="e">
        <f t="shared" si="35"/>
        <v>#DIV/0!</v>
      </c>
      <c r="M29" s="57">
        <v>832</v>
      </c>
      <c r="N29" s="35">
        <f t="shared" si="36"/>
        <v>0</v>
      </c>
      <c r="O29" s="35">
        <f t="shared" si="37"/>
        <v>0</v>
      </c>
      <c r="P29" s="35">
        <f t="shared" si="38"/>
        <v>0</v>
      </c>
      <c r="Q29" s="35">
        <f t="shared" si="23"/>
        <v>0</v>
      </c>
      <c r="R29" s="35"/>
      <c r="S29" s="35"/>
      <c r="T29" s="35">
        <f t="shared" si="39"/>
        <v>0</v>
      </c>
      <c r="U29" s="35">
        <f t="shared" si="24"/>
        <v>0</v>
      </c>
      <c r="V29" s="35">
        <f t="shared" si="25"/>
        <v>0</v>
      </c>
      <c r="W29" s="35"/>
      <c r="X29" s="35"/>
      <c r="Y29" s="35">
        <f t="shared" si="26"/>
        <v>0</v>
      </c>
      <c r="Z29" s="35">
        <f t="shared" si="27"/>
        <v>0</v>
      </c>
      <c r="AA29" s="35">
        <f t="shared" si="28"/>
        <v>0</v>
      </c>
      <c r="AB29" s="36"/>
      <c r="AC29" s="37"/>
      <c r="AD29" s="35">
        <f t="shared" si="29"/>
        <v>0</v>
      </c>
      <c r="AE29" s="35">
        <f t="shared" si="30"/>
        <v>0</v>
      </c>
      <c r="AF29" s="38">
        <f t="shared" si="40"/>
        <v>0</v>
      </c>
      <c r="AG29" s="38">
        <v>0</v>
      </c>
      <c r="AH29" s="38">
        <f t="shared" si="41"/>
        <v>0</v>
      </c>
      <c r="AI29" s="38">
        <f t="shared" si="42"/>
        <v>0</v>
      </c>
      <c r="AJ29" s="38">
        <f t="shared" si="43"/>
        <v>0</v>
      </c>
      <c r="AK29" s="13">
        <f t="shared" si="44"/>
        <v>0</v>
      </c>
      <c r="AL29" s="13">
        <f t="shared" si="45"/>
        <v>0</v>
      </c>
    </row>
    <row r="30" spans="1:38" ht="15" customHeight="1">
      <c r="A30" s="15" t="s">
        <v>4</v>
      </c>
      <c r="B30" s="5" t="s">
        <v>3</v>
      </c>
      <c r="C30" s="34">
        <v>1.92</v>
      </c>
      <c r="D30" s="34">
        <v>14</v>
      </c>
      <c r="E30" s="34">
        <f t="shared" si="31"/>
        <v>26.88</v>
      </c>
      <c r="F30" s="75">
        <f t="shared" si="32"/>
        <v>61.160714285714285</v>
      </c>
      <c r="G30" s="54">
        <v>1644</v>
      </c>
      <c r="H30" s="63">
        <f t="shared" si="33"/>
        <v>50.967261904761905</v>
      </c>
      <c r="I30" s="63">
        <v>1370</v>
      </c>
      <c r="J30" s="60">
        <f t="shared" si="34"/>
        <v>40.773809523809526</v>
      </c>
      <c r="K30" s="60">
        <v>1096</v>
      </c>
      <c r="L30" s="57">
        <f t="shared" si="35"/>
        <v>30.952380952380953</v>
      </c>
      <c r="M30" s="57">
        <v>832</v>
      </c>
      <c r="N30" s="35">
        <f>C30*14</f>
        <v>26.88</v>
      </c>
      <c r="O30" s="35">
        <f>C30*14*2</f>
        <v>53.76</v>
      </c>
      <c r="P30" s="35">
        <f>C30*14*3</f>
        <v>80.64</v>
      </c>
      <c r="Q30" s="35">
        <f t="shared" si="23"/>
        <v>107.52</v>
      </c>
      <c r="R30" s="35"/>
      <c r="S30" s="35"/>
      <c r="T30" s="35">
        <f t="shared" si="39"/>
        <v>134.4</v>
      </c>
      <c r="U30" s="35">
        <f t="shared" si="24"/>
        <v>161.28</v>
      </c>
      <c r="V30" s="35">
        <f t="shared" si="25"/>
        <v>188.16</v>
      </c>
      <c r="W30" s="35"/>
      <c r="X30" s="35"/>
      <c r="Y30" s="35">
        <f t="shared" si="26"/>
        <v>215.04</v>
      </c>
      <c r="Z30" s="35">
        <f t="shared" si="27"/>
        <v>241.92</v>
      </c>
      <c r="AA30" s="35">
        <f t="shared" si="28"/>
        <v>268.8</v>
      </c>
      <c r="AB30" s="36"/>
      <c r="AC30" s="37"/>
      <c r="AD30" s="35">
        <f t="shared" si="29"/>
        <v>295.68</v>
      </c>
      <c r="AE30" s="35">
        <f t="shared" si="30"/>
        <v>322.56</v>
      </c>
      <c r="AF30" s="38">
        <f t="shared" si="40"/>
        <v>349.44</v>
      </c>
      <c r="AG30" s="38">
        <v>286.44000000000005</v>
      </c>
      <c r="AH30" s="38">
        <f t="shared" si="41"/>
        <v>376.32</v>
      </c>
      <c r="AI30" s="38">
        <f t="shared" si="42"/>
        <v>403.2</v>
      </c>
      <c r="AJ30" s="38">
        <f t="shared" si="43"/>
        <v>430.08</v>
      </c>
      <c r="AK30" s="13">
        <f t="shared" si="44"/>
        <v>456.96</v>
      </c>
      <c r="AL30" s="13">
        <f t="shared" si="45"/>
        <v>483.84</v>
      </c>
    </row>
    <row r="31" spans="1:38" ht="15" customHeight="1">
      <c r="A31" s="15"/>
      <c r="B31" s="5" t="s">
        <v>16</v>
      </c>
      <c r="C31" s="34">
        <v>1.79</v>
      </c>
      <c r="D31" s="34">
        <v>14</v>
      </c>
      <c r="E31" s="34">
        <f t="shared" si="31"/>
        <v>25.060000000000002</v>
      </c>
      <c r="F31" s="75">
        <f t="shared" si="32"/>
        <v>65.602553870710295</v>
      </c>
      <c r="G31" s="54">
        <v>1644</v>
      </c>
      <c r="H31" s="63">
        <f t="shared" si="33"/>
        <v>54.668794892258575</v>
      </c>
      <c r="I31" s="63">
        <v>1370</v>
      </c>
      <c r="J31" s="60">
        <f t="shared" si="34"/>
        <v>43.735035913806861</v>
      </c>
      <c r="K31" s="60">
        <v>1096</v>
      </c>
      <c r="L31" s="57">
        <f t="shared" si="35"/>
        <v>33.200319233838783</v>
      </c>
      <c r="M31" s="57">
        <v>832</v>
      </c>
      <c r="N31" s="35">
        <f>C31*14</f>
        <v>25.060000000000002</v>
      </c>
      <c r="O31" s="35">
        <f>C31*14*2</f>
        <v>50.120000000000005</v>
      </c>
      <c r="P31" s="35">
        <f>C31*14*3</f>
        <v>75.180000000000007</v>
      </c>
      <c r="Q31" s="35">
        <f t="shared" si="23"/>
        <v>100.24000000000001</v>
      </c>
      <c r="R31" s="35"/>
      <c r="S31" s="35"/>
      <c r="T31" s="35">
        <f t="shared" si="39"/>
        <v>125.30000000000001</v>
      </c>
      <c r="U31" s="35">
        <f t="shared" si="24"/>
        <v>150.36000000000001</v>
      </c>
      <c r="V31" s="35">
        <f t="shared" si="25"/>
        <v>175.42000000000002</v>
      </c>
      <c r="W31" s="35"/>
      <c r="X31" s="35"/>
      <c r="Y31" s="35">
        <f t="shared" si="26"/>
        <v>200.48000000000002</v>
      </c>
      <c r="Z31" s="35">
        <f t="shared" si="27"/>
        <v>225.54000000000002</v>
      </c>
      <c r="AA31" s="35">
        <f t="shared" si="28"/>
        <v>250.60000000000002</v>
      </c>
      <c r="AB31" s="36"/>
      <c r="AC31" s="37"/>
      <c r="AD31" s="35">
        <f t="shared" si="29"/>
        <v>275.66000000000003</v>
      </c>
      <c r="AE31" s="35">
        <f t="shared" si="30"/>
        <v>300.72000000000003</v>
      </c>
      <c r="AF31" s="38">
        <f t="shared" si="40"/>
        <v>325.78000000000003</v>
      </c>
      <c r="AG31" s="38">
        <v>267.95999999999998</v>
      </c>
      <c r="AH31" s="38">
        <f t="shared" si="41"/>
        <v>350.84000000000003</v>
      </c>
      <c r="AI31" s="38">
        <f t="shared" si="42"/>
        <v>375.90000000000003</v>
      </c>
      <c r="AJ31" s="38">
        <f t="shared" si="43"/>
        <v>400.96000000000004</v>
      </c>
      <c r="AK31" s="13">
        <f t="shared" si="44"/>
        <v>426.02000000000004</v>
      </c>
      <c r="AL31" s="13">
        <f t="shared" si="45"/>
        <v>451.08000000000004</v>
      </c>
    </row>
    <row r="32" spans="1:38" ht="15" customHeight="1">
      <c r="A32" s="15" t="s">
        <v>5</v>
      </c>
      <c r="B32" s="5" t="s">
        <v>29</v>
      </c>
      <c r="C32" s="34">
        <v>1.79</v>
      </c>
      <c r="D32" s="34">
        <v>14</v>
      </c>
      <c r="E32" s="34">
        <f t="shared" si="31"/>
        <v>25.060000000000002</v>
      </c>
      <c r="F32" s="75">
        <f t="shared" si="32"/>
        <v>65.602553870710295</v>
      </c>
      <c r="G32" s="54">
        <v>1644</v>
      </c>
      <c r="H32" s="63">
        <f t="shared" si="33"/>
        <v>54.668794892258575</v>
      </c>
      <c r="I32" s="63">
        <v>1370</v>
      </c>
      <c r="J32" s="60">
        <f t="shared" si="34"/>
        <v>43.735035913806861</v>
      </c>
      <c r="K32" s="60">
        <v>1096</v>
      </c>
      <c r="L32" s="57">
        <f t="shared" si="35"/>
        <v>33.200319233838783</v>
      </c>
      <c r="M32" s="57">
        <v>832</v>
      </c>
      <c r="N32" s="35">
        <f>C32*14</f>
        <v>25.060000000000002</v>
      </c>
      <c r="O32" s="35">
        <f>C32*14*2</f>
        <v>50.120000000000005</v>
      </c>
      <c r="P32" s="35">
        <f>C32*14*3</f>
        <v>75.180000000000007</v>
      </c>
      <c r="Q32" s="35">
        <f t="shared" si="23"/>
        <v>100.24000000000001</v>
      </c>
      <c r="R32" s="35"/>
      <c r="S32" s="35"/>
      <c r="T32" s="35">
        <f t="shared" si="39"/>
        <v>125.30000000000001</v>
      </c>
      <c r="U32" s="35">
        <f t="shared" si="24"/>
        <v>150.36000000000001</v>
      </c>
      <c r="V32" s="35">
        <f t="shared" si="25"/>
        <v>175.42000000000002</v>
      </c>
      <c r="W32" s="35"/>
      <c r="X32" s="35"/>
      <c r="Y32" s="35">
        <f t="shared" si="26"/>
        <v>200.48000000000002</v>
      </c>
      <c r="Z32" s="35">
        <f t="shared" si="27"/>
        <v>225.54000000000002</v>
      </c>
      <c r="AA32" s="35">
        <f t="shared" si="28"/>
        <v>250.60000000000002</v>
      </c>
      <c r="AB32" s="36"/>
      <c r="AC32" s="37"/>
      <c r="AD32" s="35">
        <f t="shared" si="29"/>
        <v>275.66000000000003</v>
      </c>
      <c r="AE32" s="35">
        <f t="shared" si="30"/>
        <v>300.72000000000003</v>
      </c>
      <c r="AF32" s="38">
        <f t="shared" si="40"/>
        <v>325.78000000000003</v>
      </c>
      <c r="AG32" s="38">
        <v>267.95999999999998</v>
      </c>
      <c r="AH32" s="38">
        <f t="shared" si="41"/>
        <v>350.84000000000003</v>
      </c>
      <c r="AI32" s="38">
        <f t="shared" si="42"/>
        <v>375.90000000000003</v>
      </c>
      <c r="AJ32" s="38">
        <f t="shared" si="43"/>
        <v>400.96000000000004</v>
      </c>
      <c r="AK32" s="13">
        <f t="shared" si="44"/>
        <v>426.02000000000004</v>
      </c>
      <c r="AL32" s="13">
        <f t="shared" si="45"/>
        <v>451.08000000000004</v>
      </c>
    </row>
    <row r="33" spans="1:38" ht="15" hidden="1" customHeight="1">
      <c r="A33" s="93"/>
      <c r="B33" s="5" t="s">
        <v>9</v>
      </c>
      <c r="C33" s="34"/>
      <c r="D33" s="34">
        <v>14</v>
      </c>
      <c r="E33" s="34">
        <f t="shared" si="31"/>
        <v>0</v>
      </c>
      <c r="F33" s="75" t="e">
        <f t="shared" si="32"/>
        <v>#DIV/0!</v>
      </c>
      <c r="G33" s="54">
        <v>1644</v>
      </c>
      <c r="H33" s="63" t="e">
        <f t="shared" si="33"/>
        <v>#DIV/0!</v>
      </c>
      <c r="I33" s="63">
        <v>1370</v>
      </c>
      <c r="J33" s="60" t="e">
        <f t="shared" si="34"/>
        <v>#DIV/0!</v>
      </c>
      <c r="K33" s="60">
        <v>1096</v>
      </c>
      <c r="L33" s="57" t="e">
        <f t="shared" si="35"/>
        <v>#DIV/0!</v>
      </c>
      <c r="M33" s="57">
        <v>832</v>
      </c>
      <c r="N33" s="35">
        <f t="shared" ref="N33:N36" si="46">C33*14</f>
        <v>0</v>
      </c>
      <c r="O33" s="35">
        <f t="shared" ref="O33:O36" si="47">C33*14*2</f>
        <v>0</v>
      </c>
      <c r="P33" s="35">
        <f t="shared" ref="P33:P36" si="48">C33*14*3</f>
        <v>0</v>
      </c>
      <c r="Q33" s="35">
        <f t="shared" si="23"/>
        <v>0</v>
      </c>
      <c r="R33" s="35"/>
      <c r="S33" s="35"/>
      <c r="T33" s="35">
        <f t="shared" si="39"/>
        <v>0</v>
      </c>
      <c r="U33" s="35">
        <f t="shared" si="24"/>
        <v>0</v>
      </c>
      <c r="V33" s="35">
        <f t="shared" si="25"/>
        <v>0</v>
      </c>
      <c r="W33" s="35"/>
      <c r="X33" s="35"/>
      <c r="Y33" s="35">
        <f t="shared" si="26"/>
        <v>0</v>
      </c>
      <c r="Z33" s="35">
        <f t="shared" si="27"/>
        <v>0</v>
      </c>
      <c r="AA33" s="35">
        <f t="shared" si="28"/>
        <v>0</v>
      </c>
      <c r="AB33" s="36"/>
      <c r="AC33" s="37"/>
      <c r="AD33" s="35">
        <f t="shared" si="29"/>
        <v>0</v>
      </c>
      <c r="AE33" s="35">
        <f t="shared" si="30"/>
        <v>0</v>
      </c>
      <c r="AF33" s="38">
        <f t="shared" si="40"/>
        <v>0</v>
      </c>
      <c r="AG33" s="38">
        <v>0</v>
      </c>
      <c r="AH33" s="38">
        <f t="shared" si="41"/>
        <v>0</v>
      </c>
      <c r="AI33" s="38">
        <f t="shared" si="42"/>
        <v>0</v>
      </c>
      <c r="AJ33" s="38">
        <f t="shared" si="43"/>
        <v>0</v>
      </c>
      <c r="AK33" s="13">
        <f t="shared" si="44"/>
        <v>0</v>
      </c>
      <c r="AL33" s="13">
        <f t="shared" si="45"/>
        <v>0</v>
      </c>
    </row>
    <row r="34" spans="1:38" ht="15" hidden="1" customHeight="1">
      <c r="A34" s="94"/>
      <c r="B34" s="5" t="s">
        <v>10</v>
      </c>
      <c r="C34" s="34"/>
      <c r="D34" s="34">
        <v>14</v>
      </c>
      <c r="E34" s="34">
        <f t="shared" si="31"/>
        <v>0</v>
      </c>
      <c r="F34" s="75" t="e">
        <f t="shared" si="32"/>
        <v>#DIV/0!</v>
      </c>
      <c r="G34" s="54">
        <v>1644</v>
      </c>
      <c r="H34" s="63" t="e">
        <f t="shared" si="33"/>
        <v>#DIV/0!</v>
      </c>
      <c r="I34" s="63">
        <v>1370</v>
      </c>
      <c r="J34" s="60" t="e">
        <f t="shared" si="34"/>
        <v>#DIV/0!</v>
      </c>
      <c r="K34" s="60">
        <v>1096</v>
      </c>
      <c r="L34" s="57" t="e">
        <f t="shared" si="35"/>
        <v>#DIV/0!</v>
      </c>
      <c r="M34" s="57">
        <v>832</v>
      </c>
      <c r="N34" s="35">
        <f t="shared" si="46"/>
        <v>0</v>
      </c>
      <c r="O34" s="35">
        <f t="shared" si="47"/>
        <v>0</v>
      </c>
      <c r="P34" s="35">
        <f t="shared" si="48"/>
        <v>0</v>
      </c>
      <c r="Q34" s="35">
        <f t="shared" si="23"/>
        <v>0</v>
      </c>
      <c r="R34" s="35"/>
      <c r="S34" s="35"/>
      <c r="T34" s="35">
        <f t="shared" si="39"/>
        <v>0</v>
      </c>
      <c r="U34" s="35">
        <f t="shared" si="24"/>
        <v>0</v>
      </c>
      <c r="V34" s="35">
        <f t="shared" si="25"/>
        <v>0</v>
      </c>
      <c r="W34" s="35"/>
      <c r="X34" s="35"/>
      <c r="Y34" s="35">
        <f t="shared" si="26"/>
        <v>0</v>
      </c>
      <c r="Z34" s="35">
        <f t="shared" si="27"/>
        <v>0</v>
      </c>
      <c r="AA34" s="35">
        <f t="shared" si="28"/>
        <v>0</v>
      </c>
      <c r="AB34" s="36"/>
      <c r="AC34" s="37"/>
      <c r="AD34" s="35">
        <f t="shared" si="29"/>
        <v>0</v>
      </c>
      <c r="AE34" s="35">
        <f t="shared" si="30"/>
        <v>0</v>
      </c>
      <c r="AF34" s="38">
        <f t="shared" si="40"/>
        <v>0</v>
      </c>
      <c r="AG34" s="38">
        <v>0</v>
      </c>
      <c r="AH34" s="38">
        <f t="shared" si="41"/>
        <v>0</v>
      </c>
      <c r="AI34" s="38">
        <f t="shared" si="42"/>
        <v>0</v>
      </c>
      <c r="AJ34" s="38">
        <f t="shared" si="43"/>
        <v>0</v>
      </c>
      <c r="AK34" s="13">
        <f t="shared" si="44"/>
        <v>0</v>
      </c>
      <c r="AL34" s="13">
        <f t="shared" si="45"/>
        <v>0</v>
      </c>
    </row>
    <row r="35" spans="1:38" ht="15" hidden="1" customHeight="1">
      <c r="A35" s="95"/>
      <c r="B35" s="5" t="s">
        <v>11</v>
      </c>
      <c r="C35" s="34"/>
      <c r="D35" s="34">
        <v>14</v>
      </c>
      <c r="E35" s="34">
        <f t="shared" si="31"/>
        <v>0</v>
      </c>
      <c r="F35" s="75" t="e">
        <f t="shared" si="32"/>
        <v>#DIV/0!</v>
      </c>
      <c r="G35" s="54">
        <v>1644</v>
      </c>
      <c r="H35" s="63" t="e">
        <f t="shared" si="33"/>
        <v>#DIV/0!</v>
      </c>
      <c r="I35" s="63">
        <v>1370</v>
      </c>
      <c r="J35" s="60" t="e">
        <f t="shared" si="34"/>
        <v>#DIV/0!</v>
      </c>
      <c r="K35" s="60">
        <v>1096</v>
      </c>
      <c r="L35" s="57" t="e">
        <f t="shared" si="35"/>
        <v>#DIV/0!</v>
      </c>
      <c r="M35" s="57">
        <v>832</v>
      </c>
      <c r="N35" s="35">
        <f t="shared" si="46"/>
        <v>0</v>
      </c>
      <c r="O35" s="35">
        <f t="shared" si="47"/>
        <v>0</v>
      </c>
      <c r="P35" s="35">
        <f t="shared" si="48"/>
        <v>0</v>
      </c>
      <c r="Q35" s="35">
        <f t="shared" si="23"/>
        <v>0</v>
      </c>
      <c r="R35" s="35"/>
      <c r="S35" s="35"/>
      <c r="T35" s="35">
        <f t="shared" si="39"/>
        <v>0</v>
      </c>
      <c r="U35" s="35">
        <f t="shared" si="24"/>
        <v>0</v>
      </c>
      <c r="V35" s="35">
        <f t="shared" si="25"/>
        <v>0</v>
      </c>
      <c r="W35" s="35"/>
      <c r="X35" s="35"/>
      <c r="Y35" s="35">
        <f t="shared" si="26"/>
        <v>0</v>
      </c>
      <c r="Z35" s="35">
        <f t="shared" si="27"/>
        <v>0</v>
      </c>
      <c r="AA35" s="35">
        <f t="shared" si="28"/>
        <v>0</v>
      </c>
      <c r="AB35" s="36"/>
      <c r="AC35" s="37"/>
      <c r="AD35" s="35">
        <f t="shared" si="29"/>
        <v>0</v>
      </c>
      <c r="AE35" s="35">
        <f t="shared" si="30"/>
        <v>0</v>
      </c>
      <c r="AF35" s="38">
        <f t="shared" si="40"/>
        <v>0</v>
      </c>
      <c r="AG35" s="38">
        <v>0</v>
      </c>
      <c r="AH35" s="38">
        <f t="shared" si="41"/>
        <v>0</v>
      </c>
      <c r="AI35" s="38">
        <f t="shared" si="42"/>
        <v>0</v>
      </c>
      <c r="AJ35" s="38">
        <f t="shared" si="43"/>
        <v>0</v>
      </c>
      <c r="AK35" s="13">
        <f t="shared" si="44"/>
        <v>0</v>
      </c>
      <c r="AL35" s="13">
        <f t="shared" si="45"/>
        <v>0</v>
      </c>
    </row>
    <row r="36" spans="1:38" ht="15" hidden="1" customHeight="1">
      <c r="A36" s="17" t="s">
        <v>8</v>
      </c>
      <c r="B36" s="5" t="s">
        <v>7</v>
      </c>
      <c r="C36" s="34" t="e">
        <f>#REF!</f>
        <v>#REF!</v>
      </c>
      <c r="D36" s="34">
        <v>14</v>
      </c>
      <c r="E36" s="34" t="e">
        <f t="shared" si="31"/>
        <v>#REF!</v>
      </c>
      <c r="F36" s="75" t="e">
        <f t="shared" si="32"/>
        <v>#REF!</v>
      </c>
      <c r="G36" s="54">
        <v>1644</v>
      </c>
      <c r="H36" s="63" t="e">
        <f t="shared" si="33"/>
        <v>#REF!</v>
      </c>
      <c r="I36" s="63">
        <v>1370</v>
      </c>
      <c r="J36" s="60" t="e">
        <f t="shared" si="34"/>
        <v>#REF!</v>
      </c>
      <c r="K36" s="60">
        <v>1096</v>
      </c>
      <c r="L36" s="57" t="e">
        <f t="shared" si="35"/>
        <v>#REF!</v>
      </c>
      <c r="M36" s="57">
        <v>832</v>
      </c>
      <c r="N36" s="35" t="e">
        <f t="shared" si="46"/>
        <v>#REF!</v>
      </c>
      <c r="O36" s="35" t="e">
        <f t="shared" si="47"/>
        <v>#REF!</v>
      </c>
      <c r="P36" s="35" t="e">
        <f t="shared" si="48"/>
        <v>#REF!</v>
      </c>
      <c r="Q36" s="35" t="e">
        <f t="shared" si="23"/>
        <v>#REF!</v>
      </c>
      <c r="R36" s="35"/>
      <c r="S36" s="35"/>
      <c r="T36" s="35" t="e">
        <f t="shared" si="39"/>
        <v>#REF!</v>
      </c>
      <c r="U36" s="35" t="e">
        <f t="shared" si="24"/>
        <v>#REF!</v>
      </c>
      <c r="V36" s="35" t="e">
        <f t="shared" si="25"/>
        <v>#REF!</v>
      </c>
      <c r="W36" s="35"/>
      <c r="X36" s="35"/>
      <c r="Y36" s="35" t="e">
        <f t="shared" si="26"/>
        <v>#REF!</v>
      </c>
      <c r="Z36" s="35" t="e">
        <f t="shared" si="27"/>
        <v>#REF!</v>
      </c>
      <c r="AA36" s="35" t="e">
        <f t="shared" si="28"/>
        <v>#REF!</v>
      </c>
      <c r="AB36" s="36"/>
      <c r="AC36" s="37"/>
      <c r="AD36" s="35" t="e">
        <f t="shared" si="29"/>
        <v>#REF!</v>
      </c>
      <c r="AE36" s="35" t="e">
        <f t="shared" si="30"/>
        <v>#REF!</v>
      </c>
      <c r="AF36" s="38" t="e">
        <f t="shared" si="40"/>
        <v>#REF!</v>
      </c>
      <c r="AG36" s="38" t="e">
        <v>#REF!</v>
      </c>
      <c r="AH36" s="38" t="e">
        <f t="shared" si="41"/>
        <v>#REF!</v>
      </c>
      <c r="AI36" s="38" t="e">
        <f t="shared" si="42"/>
        <v>#REF!</v>
      </c>
      <c r="AJ36" s="38" t="e">
        <f t="shared" si="43"/>
        <v>#REF!</v>
      </c>
      <c r="AK36" s="13" t="e">
        <f t="shared" si="44"/>
        <v>#REF!</v>
      </c>
      <c r="AL36" s="13" t="e">
        <f t="shared" si="45"/>
        <v>#REF!</v>
      </c>
    </row>
    <row r="37" spans="1:38" ht="15" customHeight="1">
      <c r="A37" s="6"/>
      <c r="B37" s="5" t="s">
        <v>47</v>
      </c>
      <c r="C37" s="34">
        <v>1.4</v>
      </c>
      <c r="D37" s="34">
        <v>14</v>
      </c>
      <c r="E37" s="34">
        <f t="shared" si="31"/>
        <v>19.599999999999998</v>
      </c>
      <c r="F37" s="75">
        <f t="shared" si="32"/>
        <v>83.877551020408177</v>
      </c>
      <c r="G37" s="54">
        <v>1644</v>
      </c>
      <c r="H37" s="63">
        <f t="shared" si="33"/>
        <v>69.897959183673478</v>
      </c>
      <c r="I37" s="63">
        <v>1370</v>
      </c>
      <c r="J37" s="60">
        <f t="shared" si="34"/>
        <v>55.91836734693878</v>
      </c>
      <c r="K37" s="60">
        <v>1096</v>
      </c>
      <c r="L37" s="57">
        <f t="shared" si="35"/>
        <v>42.448979591836739</v>
      </c>
      <c r="M37" s="57">
        <v>832</v>
      </c>
      <c r="N37" s="35">
        <f>C37*14</f>
        <v>19.599999999999998</v>
      </c>
      <c r="O37" s="35">
        <f>C37*14*2</f>
        <v>39.199999999999996</v>
      </c>
      <c r="P37" s="35">
        <f>C37*14*3</f>
        <v>58.8</v>
      </c>
      <c r="Q37" s="35">
        <f t="shared" si="23"/>
        <v>78.399999999999991</v>
      </c>
      <c r="R37" s="35"/>
      <c r="S37" s="35"/>
      <c r="T37" s="35">
        <f t="shared" si="39"/>
        <v>97.999999999999986</v>
      </c>
      <c r="U37" s="35">
        <f t="shared" si="24"/>
        <v>117.6</v>
      </c>
      <c r="V37" s="35">
        <f t="shared" si="25"/>
        <v>137.19999999999999</v>
      </c>
      <c r="W37" s="35"/>
      <c r="X37" s="35"/>
      <c r="Y37" s="35">
        <f t="shared" si="26"/>
        <v>156.79999999999998</v>
      </c>
      <c r="Z37" s="35">
        <f t="shared" si="27"/>
        <v>176.39999999999998</v>
      </c>
      <c r="AA37" s="35">
        <f t="shared" si="28"/>
        <v>195.99999999999997</v>
      </c>
      <c r="AB37" s="40"/>
      <c r="AC37" s="40"/>
      <c r="AD37" s="35">
        <f t="shared" si="29"/>
        <v>215.59999999999997</v>
      </c>
      <c r="AE37" s="35">
        <f t="shared" si="30"/>
        <v>235.2</v>
      </c>
      <c r="AF37" s="38">
        <f t="shared" si="40"/>
        <v>254.79999999999998</v>
      </c>
      <c r="AG37" s="38">
        <v>209.44000000000003</v>
      </c>
      <c r="AH37" s="38">
        <f t="shared" si="41"/>
        <v>274.39999999999998</v>
      </c>
      <c r="AI37" s="38">
        <f t="shared" si="42"/>
        <v>293.99999999999994</v>
      </c>
      <c r="AJ37" s="38">
        <f t="shared" si="43"/>
        <v>313.59999999999997</v>
      </c>
      <c r="AK37" s="13">
        <f t="shared" si="44"/>
        <v>333.2</v>
      </c>
      <c r="AL37" s="13">
        <f t="shared" si="45"/>
        <v>352.79999999999995</v>
      </c>
    </row>
    <row r="38" spans="1:38" ht="15" customHeight="1">
      <c r="A38" s="6"/>
      <c r="B38" s="5" t="s">
        <v>50</v>
      </c>
      <c r="C38" s="34">
        <v>1.79</v>
      </c>
      <c r="D38" s="34">
        <v>14</v>
      </c>
      <c r="E38" s="34">
        <f t="shared" si="31"/>
        <v>25.060000000000002</v>
      </c>
      <c r="F38" s="75">
        <f t="shared" si="32"/>
        <v>65.602553870710295</v>
      </c>
      <c r="G38" s="54">
        <v>1644</v>
      </c>
      <c r="H38" s="63">
        <f t="shared" si="33"/>
        <v>54.668794892258575</v>
      </c>
      <c r="I38" s="63">
        <v>1370</v>
      </c>
      <c r="J38" s="60">
        <f t="shared" si="34"/>
        <v>43.735035913806861</v>
      </c>
      <c r="K38" s="60">
        <v>1096</v>
      </c>
      <c r="L38" s="57">
        <f t="shared" si="35"/>
        <v>33.200319233838783</v>
      </c>
      <c r="M38" s="57">
        <v>832</v>
      </c>
      <c r="N38" s="35">
        <f>C38*14</f>
        <v>25.060000000000002</v>
      </c>
      <c r="O38" s="35">
        <f>C38*14*2</f>
        <v>50.120000000000005</v>
      </c>
      <c r="P38" s="35">
        <f>C38*14*3</f>
        <v>75.180000000000007</v>
      </c>
      <c r="Q38" s="35">
        <f t="shared" si="23"/>
        <v>100.24000000000001</v>
      </c>
      <c r="R38" s="35"/>
      <c r="S38" s="35"/>
      <c r="T38" s="35">
        <f t="shared" si="39"/>
        <v>125.30000000000001</v>
      </c>
      <c r="U38" s="35">
        <f t="shared" si="24"/>
        <v>150.36000000000001</v>
      </c>
      <c r="V38" s="35">
        <f t="shared" si="25"/>
        <v>175.42000000000002</v>
      </c>
      <c r="W38" s="35"/>
      <c r="X38" s="35"/>
      <c r="Y38" s="35">
        <f t="shared" si="26"/>
        <v>200.48000000000002</v>
      </c>
      <c r="Z38" s="35">
        <f t="shared" si="27"/>
        <v>225.54000000000002</v>
      </c>
      <c r="AA38" s="35">
        <f t="shared" si="28"/>
        <v>250.60000000000002</v>
      </c>
      <c r="AB38" s="40"/>
      <c r="AC38" s="40"/>
      <c r="AD38" s="35">
        <f t="shared" si="29"/>
        <v>275.66000000000003</v>
      </c>
      <c r="AE38" s="35">
        <f t="shared" si="30"/>
        <v>300.72000000000003</v>
      </c>
      <c r="AF38" s="38">
        <f t="shared" si="40"/>
        <v>325.78000000000003</v>
      </c>
      <c r="AG38" s="35">
        <v>209.44000000000003</v>
      </c>
      <c r="AH38" s="38">
        <f t="shared" si="41"/>
        <v>350.84000000000003</v>
      </c>
      <c r="AI38" s="38">
        <f t="shared" si="42"/>
        <v>375.90000000000003</v>
      </c>
      <c r="AJ38" s="38">
        <f t="shared" si="43"/>
        <v>400.96000000000004</v>
      </c>
      <c r="AK38" s="13">
        <f t="shared" si="44"/>
        <v>426.02000000000004</v>
      </c>
      <c r="AL38" s="13">
        <f t="shared" si="45"/>
        <v>451.08000000000004</v>
      </c>
    </row>
    <row r="39" spans="1:38">
      <c r="B39" s="5" t="s">
        <v>51</v>
      </c>
      <c r="C39" s="41">
        <v>1.71</v>
      </c>
      <c r="D39" s="34">
        <v>14</v>
      </c>
      <c r="E39" s="34">
        <f t="shared" si="31"/>
        <v>23.939999999999998</v>
      </c>
      <c r="F39" s="75">
        <f t="shared" si="32"/>
        <v>68.67167919799499</v>
      </c>
      <c r="G39" s="54">
        <v>1644</v>
      </c>
      <c r="H39" s="63">
        <f t="shared" si="33"/>
        <v>57.226399331662492</v>
      </c>
      <c r="I39" s="63">
        <v>1370</v>
      </c>
      <c r="J39" s="60">
        <f t="shared" si="34"/>
        <v>45.781119465329994</v>
      </c>
      <c r="K39" s="60">
        <v>1096</v>
      </c>
      <c r="L39" s="57">
        <f t="shared" si="35"/>
        <v>34.753550543024232</v>
      </c>
      <c r="M39" s="57">
        <v>832</v>
      </c>
      <c r="N39" s="35">
        <f>C39*14</f>
        <v>23.939999999999998</v>
      </c>
      <c r="O39" s="35">
        <f>C39*14*2</f>
        <v>47.879999999999995</v>
      </c>
      <c r="P39" s="35">
        <f>C39*14*3</f>
        <v>71.819999999999993</v>
      </c>
      <c r="Q39" s="35">
        <f t="shared" si="23"/>
        <v>95.759999999999991</v>
      </c>
      <c r="R39" s="40"/>
      <c r="S39" s="40"/>
      <c r="T39" s="35">
        <f t="shared" si="39"/>
        <v>119.69999999999999</v>
      </c>
      <c r="U39" s="35">
        <f t="shared" si="24"/>
        <v>143.63999999999999</v>
      </c>
      <c r="V39" s="35">
        <f t="shared" si="25"/>
        <v>167.57999999999998</v>
      </c>
      <c r="W39" s="40"/>
      <c r="X39" s="40"/>
      <c r="Y39" s="35">
        <f t="shared" si="26"/>
        <v>191.51999999999998</v>
      </c>
      <c r="Z39" s="35">
        <f t="shared" si="27"/>
        <v>215.45999999999998</v>
      </c>
      <c r="AA39" s="35">
        <f t="shared" si="28"/>
        <v>239.39999999999998</v>
      </c>
      <c r="AB39" s="36"/>
      <c r="AC39" s="37"/>
      <c r="AD39" s="35">
        <f t="shared" si="29"/>
        <v>263.33999999999997</v>
      </c>
      <c r="AE39" s="35">
        <f t="shared" si="30"/>
        <v>287.27999999999997</v>
      </c>
      <c r="AF39" s="38">
        <f t="shared" si="40"/>
        <v>311.21999999999997</v>
      </c>
      <c r="AG39" s="38">
        <v>267.95999999999998</v>
      </c>
      <c r="AH39" s="38">
        <f t="shared" si="41"/>
        <v>335.15999999999997</v>
      </c>
      <c r="AI39" s="38">
        <f t="shared" si="42"/>
        <v>359.09999999999997</v>
      </c>
      <c r="AJ39" s="38">
        <f t="shared" si="43"/>
        <v>383.03999999999996</v>
      </c>
      <c r="AK39" s="13">
        <f t="shared" si="44"/>
        <v>406.97999999999996</v>
      </c>
      <c r="AL39" s="13">
        <f t="shared" si="45"/>
        <v>430.91999999999996</v>
      </c>
    </row>
    <row r="40" spans="1:38">
      <c r="B40" s="5" t="s">
        <v>49</v>
      </c>
      <c r="C40" s="41">
        <v>1.79</v>
      </c>
      <c r="D40" s="34">
        <v>14</v>
      </c>
      <c r="E40" s="34">
        <f t="shared" si="31"/>
        <v>25.060000000000002</v>
      </c>
      <c r="F40" s="75">
        <f t="shared" si="32"/>
        <v>65.602553870710295</v>
      </c>
      <c r="G40" s="54">
        <v>1644</v>
      </c>
      <c r="H40" s="63">
        <f t="shared" si="33"/>
        <v>54.668794892258575</v>
      </c>
      <c r="I40" s="63">
        <v>1370</v>
      </c>
      <c r="J40" s="60">
        <f t="shared" si="34"/>
        <v>43.735035913806861</v>
      </c>
      <c r="K40" s="60">
        <v>1096</v>
      </c>
      <c r="L40" s="57">
        <f t="shared" si="35"/>
        <v>33.200319233838783</v>
      </c>
      <c r="M40" s="57">
        <v>832</v>
      </c>
      <c r="N40" s="35">
        <f>C40*14</f>
        <v>25.060000000000002</v>
      </c>
      <c r="O40" s="35">
        <f>C40*14*2</f>
        <v>50.120000000000005</v>
      </c>
      <c r="P40" s="35">
        <f>C40*14*3</f>
        <v>75.180000000000007</v>
      </c>
      <c r="Q40" s="35">
        <f t="shared" si="23"/>
        <v>100.24000000000001</v>
      </c>
      <c r="R40" s="40"/>
      <c r="S40" s="40"/>
      <c r="T40" s="35">
        <f t="shared" si="39"/>
        <v>125.30000000000001</v>
      </c>
      <c r="U40" s="35">
        <f t="shared" si="24"/>
        <v>150.36000000000001</v>
      </c>
      <c r="V40" s="35">
        <f t="shared" si="25"/>
        <v>175.42000000000002</v>
      </c>
      <c r="W40" s="40"/>
      <c r="X40" s="40"/>
      <c r="Y40" s="35">
        <f t="shared" si="26"/>
        <v>200.48000000000002</v>
      </c>
      <c r="Z40" s="35">
        <f t="shared" si="27"/>
        <v>225.54000000000002</v>
      </c>
      <c r="AA40" s="35">
        <f t="shared" si="28"/>
        <v>250.60000000000002</v>
      </c>
      <c r="AB40" s="36"/>
      <c r="AC40" s="37"/>
      <c r="AD40" s="35">
        <f t="shared" si="29"/>
        <v>275.66000000000003</v>
      </c>
      <c r="AE40" s="35">
        <f t="shared" si="30"/>
        <v>300.72000000000003</v>
      </c>
      <c r="AF40" s="38">
        <f t="shared" si="40"/>
        <v>325.78000000000003</v>
      </c>
      <c r="AG40" s="35">
        <v>189.42</v>
      </c>
      <c r="AH40" s="38">
        <f t="shared" si="41"/>
        <v>350.84000000000003</v>
      </c>
      <c r="AI40" s="38">
        <f t="shared" si="42"/>
        <v>375.90000000000003</v>
      </c>
      <c r="AJ40" s="38">
        <f t="shared" si="43"/>
        <v>400.96000000000004</v>
      </c>
      <c r="AK40" s="13">
        <f t="shared" si="44"/>
        <v>426.02000000000004</v>
      </c>
      <c r="AL40" s="13">
        <f t="shared" si="45"/>
        <v>451.08000000000004</v>
      </c>
    </row>
    <row r="41" spans="1:38">
      <c r="B41" s="5" t="s">
        <v>52</v>
      </c>
      <c r="C41" s="41">
        <v>1.27</v>
      </c>
      <c r="D41" s="34">
        <v>14</v>
      </c>
      <c r="E41" s="34">
        <f t="shared" si="31"/>
        <v>17.78</v>
      </c>
      <c r="F41" s="75">
        <f t="shared" si="32"/>
        <v>92.463442069741276</v>
      </c>
      <c r="G41" s="54">
        <v>1644</v>
      </c>
      <c r="H41" s="63">
        <f t="shared" si="33"/>
        <v>77.052868391451057</v>
      </c>
      <c r="I41" s="63">
        <v>1370</v>
      </c>
      <c r="J41" s="60">
        <f t="shared" si="34"/>
        <v>61.642294713160851</v>
      </c>
      <c r="K41" s="60">
        <v>1096</v>
      </c>
      <c r="L41" s="57">
        <f t="shared" si="35"/>
        <v>46.794150731158602</v>
      </c>
      <c r="M41" s="57">
        <v>832</v>
      </c>
      <c r="N41" s="35">
        <f>C41*14</f>
        <v>17.78</v>
      </c>
      <c r="O41" s="35">
        <f>C41*14*2</f>
        <v>35.56</v>
      </c>
      <c r="P41" s="35">
        <f>C41*14*3</f>
        <v>53.34</v>
      </c>
      <c r="Q41" s="35">
        <f t="shared" si="23"/>
        <v>71.12</v>
      </c>
      <c r="R41" s="40"/>
      <c r="S41" s="40"/>
      <c r="T41" s="35">
        <f>C41*14*5</f>
        <v>88.9</v>
      </c>
      <c r="U41" s="35">
        <f t="shared" si="24"/>
        <v>106.68</v>
      </c>
      <c r="V41" s="35">
        <f t="shared" si="25"/>
        <v>124.46000000000001</v>
      </c>
      <c r="W41" s="40"/>
      <c r="X41" s="40"/>
      <c r="Y41" s="35">
        <f t="shared" si="26"/>
        <v>142.24</v>
      </c>
      <c r="Z41" s="35">
        <f t="shared" si="27"/>
        <v>160.02000000000001</v>
      </c>
      <c r="AA41" s="35">
        <f t="shared" si="28"/>
        <v>177.8</v>
      </c>
      <c r="AB41" s="36"/>
      <c r="AC41" s="37"/>
      <c r="AD41" s="35">
        <f t="shared" si="29"/>
        <v>195.58</v>
      </c>
      <c r="AE41" s="35">
        <f t="shared" si="30"/>
        <v>213.36</v>
      </c>
      <c r="AF41" s="38">
        <f t="shared" si="40"/>
        <v>231.14000000000001</v>
      </c>
      <c r="AG41" s="35">
        <v>267.95999999999998</v>
      </c>
      <c r="AH41" s="38">
        <f t="shared" si="41"/>
        <v>248.92000000000002</v>
      </c>
      <c r="AI41" s="38">
        <f t="shared" si="42"/>
        <v>266.70000000000005</v>
      </c>
      <c r="AJ41" s="38">
        <f t="shared" si="43"/>
        <v>284.48</v>
      </c>
      <c r="AK41" s="13">
        <f t="shared" si="44"/>
        <v>302.26</v>
      </c>
      <c r="AL41" s="13">
        <f t="shared" si="45"/>
        <v>320.04000000000002</v>
      </c>
    </row>
    <row r="43" spans="1:38">
      <c r="B43" s="88" t="s">
        <v>72</v>
      </c>
    </row>
    <row r="44" spans="1:38" ht="13.15" customHeight="1">
      <c r="A44" s="96" t="s">
        <v>12</v>
      </c>
      <c r="B44" s="97"/>
      <c r="C44" s="100" t="s">
        <v>37</v>
      </c>
      <c r="D44" s="22"/>
      <c r="E44" s="22"/>
      <c r="F44" s="102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</row>
    <row r="45" spans="1:38" s="2" customFormat="1" ht="90">
      <c r="A45" s="98"/>
      <c r="B45" s="99"/>
      <c r="C45" s="101"/>
      <c r="D45" s="23" t="s">
        <v>53</v>
      </c>
      <c r="E45" s="23" t="s">
        <v>54</v>
      </c>
      <c r="F45" s="52" t="s">
        <v>63</v>
      </c>
      <c r="G45" s="52" t="s">
        <v>64</v>
      </c>
      <c r="H45" s="61" t="s">
        <v>65</v>
      </c>
      <c r="I45" s="61" t="s">
        <v>35</v>
      </c>
      <c r="J45" s="58" t="s">
        <v>66</v>
      </c>
      <c r="K45" s="58" t="s">
        <v>35</v>
      </c>
      <c r="L45" s="55" t="s">
        <v>67</v>
      </c>
      <c r="M45" s="55" t="s">
        <v>35</v>
      </c>
      <c r="N45" s="24" t="s">
        <v>17</v>
      </c>
      <c r="O45" s="24" t="s">
        <v>18</v>
      </c>
      <c r="P45" s="24" t="s">
        <v>19</v>
      </c>
      <c r="Q45" s="24" t="s">
        <v>20</v>
      </c>
      <c r="R45" s="24" t="s">
        <v>21</v>
      </c>
      <c r="S45" s="24" t="s">
        <v>14</v>
      </c>
      <c r="T45" s="24" t="s">
        <v>21</v>
      </c>
      <c r="U45" s="24" t="s">
        <v>22</v>
      </c>
      <c r="V45" s="24" t="s">
        <v>23</v>
      </c>
      <c r="W45" s="24" t="s">
        <v>24</v>
      </c>
      <c r="X45" s="24" t="s">
        <v>13</v>
      </c>
      <c r="Y45" s="24" t="s">
        <v>24</v>
      </c>
      <c r="Z45" s="24" t="s">
        <v>25</v>
      </c>
      <c r="AA45" s="24" t="s">
        <v>26</v>
      </c>
      <c r="AB45" s="25"/>
      <c r="AC45" s="26"/>
      <c r="AD45" s="24" t="s">
        <v>27</v>
      </c>
      <c r="AE45" s="24" t="s">
        <v>28</v>
      </c>
      <c r="AF45" s="27" t="s">
        <v>39</v>
      </c>
      <c r="AG45" s="27" t="s">
        <v>40</v>
      </c>
      <c r="AH45" s="27" t="s">
        <v>40</v>
      </c>
      <c r="AI45" s="27" t="s">
        <v>41</v>
      </c>
      <c r="AJ45" s="27" t="s">
        <v>42</v>
      </c>
      <c r="AK45" s="14" t="s">
        <v>43</v>
      </c>
      <c r="AL45" s="14" t="s">
        <v>44</v>
      </c>
    </row>
    <row r="46" spans="1:38" s="2" customFormat="1" ht="15" hidden="1" customHeight="1">
      <c r="A46" s="3" t="s">
        <v>0</v>
      </c>
      <c r="B46" s="4" t="s">
        <v>6</v>
      </c>
      <c r="C46" s="28">
        <v>2.73</v>
      </c>
      <c r="D46" s="28"/>
      <c r="E46" s="28"/>
      <c r="F46" s="53">
        <v>8</v>
      </c>
      <c r="G46" s="53"/>
      <c r="H46" s="62"/>
      <c r="I46" s="62"/>
      <c r="J46" s="59"/>
      <c r="K46" s="59"/>
      <c r="L46" s="56"/>
      <c r="M46" s="56"/>
      <c r="N46" s="30">
        <f>C46*14</f>
        <v>38.22</v>
      </c>
      <c r="O46" s="29">
        <v>8</v>
      </c>
      <c r="P46" s="29">
        <v>0</v>
      </c>
      <c r="Q46" s="30">
        <f>N46-P46*N46</f>
        <v>38.22</v>
      </c>
      <c r="R46" s="30">
        <f>Q46*O46</f>
        <v>305.76</v>
      </c>
      <c r="S46" s="30"/>
      <c r="T46" s="31">
        <f>R46*0.7</f>
        <v>214.03199999999998</v>
      </c>
      <c r="U46" s="29">
        <f>O46*2</f>
        <v>16</v>
      </c>
      <c r="V46" s="29">
        <v>45</v>
      </c>
      <c r="W46" s="30">
        <f>N46-(V46*N46/100)</f>
        <v>21.021000000000001</v>
      </c>
      <c r="X46" s="30">
        <f>U46*W46</f>
        <v>336.33600000000001</v>
      </c>
      <c r="Y46" s="30">
        <f>X46-T46</f>
        <v>122.30400000000003</v>
      </c>
      <c r="Z46" s="32">
        <f>O46*3</f>
        <v>24</v>
      </c>
      <c r="AA46" s="32">
        <v>65</v>
      </c>
      <c r="AB46" s="25"/>
      <c r="AC46" s="26"/>
      <c r="AD46" s="32">
        <v>65</v>
      </c>
      <c r="AE46" s="32">
        <v>65</v>
      </c>
      <c r="AF46" s="33">
        <v>65</v>
      </c>
      <c r="AG46" s="33">
        <v>65</v>
      </c>
      <c r="AH46" s="33">
        <v>65</v>
      </c>
      <c r="AI46" s="33">
        <v>65</v>
      </c>
      <c r="AJ46" s="33">
        <v>65</v>
      </c>
      <c r="AK46" s="12">
        <v>65</v>
      </c>
      <c r="AL46" s="12">
        <v>65</v>
      </c>
    </row>
    <row r="47" spans="1:38" s="2" customFormat="1" ht="15" customHeight="1">
      <c r="A47" s="93" t="s">
        <v>1</v>
      </c>
      <c r="B47" s="5" t="s">
        <v>48</v>
      </c>
      <c r="C47" s="104">
        <v>2.52</v>
      </c>
      <c r="D47" s="34">
        <v>14</v>
      </c>
      <c r="E47" s="34">
        <f>C47*D47</f>
        <v>35.28</v>
      </c>
      <c r="F47" s="75">
        <f>G47/E47</f>
        <v>69.897959183673464</v>
      </c>
      <c r="G47" s="54">
        <v>2466</v>
      </c>
      <c r="H47" s="63">
        <f>I47/E47</f>
        <v>58.248299319727892</v>
      </c>
      <c r="I47" s="63">
        <v>2055</v>
      </c>
      <c r="J47" s="60">
        <f>K47/E47</f>
        <v>46.598639455782312</v>
      </c>
      <c r="K47" s="60">
        <v>1644</v>
      </c>
      <c r="L47" s="57">
        <f>M47/E47</f>
        <v>35.374149659863946</v>
      </c>
      <c r="M47" s="57">
        <v>1248</v>
      </c>
      <c r="N47" s="35">
        <f>C47*14</f>
        <v>35.28</v>
      </c>
      <c r="O47" s="35">
        <f>C47*14*2</f>
        <v>70.56</v>
      </c>
      <c r="P47" s="35">
        <f>C47*14*3</f>
        <v>105.84</v>
      </c>
      <c r="Q47" s="35">
        <f t="shared" ref="Q47:Q61" si="49">C47*14*4</f>
        <v>141.12</v>
      </c>
      <c r="R47" s="35"/>
      <c r="S47" s="35"/>
      <c r="T47" s="35">
        <f>C47*14*5</f>
        <v>176.4</v>
      </c>
      <c r="U47" s="35">
        <f t="shared" ref="U47:U61" si="50">C47*14*6</f>
        <v>211.68</v>
      </c>
      <c r="V47" s="35">
        <f t="shared" ref="V47:V61" si="51">C47*14*7</f>
        <v>246.96</v>
      </c>
      <c r="W47" s="35"/>
      <c r="X47" s="35"/>
      <c r="Y47" s="35">
        <f t="shared" ref="Y47:Y61" si="52">C47*14*8</f>
        <v>282.24</v>
      </c>
      <c r="Z47" s="35">
        <f t="shared" ref="Z47:Z61" si="53">C47*14*9</f>
        <v>317.52</v>
      </c>
      <c r="AA47" s="35">
        <f t="shared" ref="AA47:AA61" si="54">C47*14*10</f>
        <v>352.8</v>
      </c>
      <c r="AB47" s="36"/>
      <c r="AC47" s="37"/>
      <c r="AD47" s="35">
        <f t="shared" ref="AD47:AD61" si="55">C47*14*11</f>
        <v>388.08000000000004</v>
      </c>
      <c r="AE47" s="35">
        <f t="shared" ref="AE47:AE61" si="56">C47*14*12</f>
        <v>423.36</v>
      </c>
      <c r="AF47" s="38">
        <f>C47*14*13</f>
        <v>458.64</v>
      </c>
      <c r="AG47" s="38">
        <f>D47*14*13</f>
        <v>2548</v>
      </c>
      <c r="AH47" s="38">
        <f>C47*14*14</f>
        <v>493.92</v>
      </c>
      <c r="AI47" s="38">
        <f>C47*14*15</f>
        <v>529.20000000000005</v>
      </c>
      <c r="AJ47" s="38">
        <f>C47*14*16</f>
        <v>564.48</v>
      </c>
      <c r="AK47" s="13">
        <f>C47*14*17</f>
        <v>599.76</v>
      </c>
      <c r="AL47" s="13">
        <f>C47*14*18</f>
        <v>635.04</v>
      </c>
    </row>
    <row r="48" spans="1:38" ht="15" hidden="1" customHeight="1">
      <c r="A48" s="95"/>
      <c r="B48" s="5" t="s">
        <v>15</v>
      </c>
      <c r="C48" s="105"/>
      <c r="D48" s="34">
        <v>14</v>
      </c>
      <c r="E48" s="34">
        <f t="shared" ref="E48:E61" si="57">C48*D48</f>
        <v>0</v>
      </c>
      <c r="F48" s="75" t="e">
        <f t="shared" ref="F48:F61" si="58">G48/E48</f>
        <v>#DIV/0!</v>
      </c>
      <c r="G48" s="54">
        <v>2466</v>
      </c>
      <c r="H48" s="63" t="e">
        <f t="shared" ref="H48:H61" si="59">I48/E48</f>
        <v>#DIV/0!</v>
      </c>
      <c r="I48" s="63">
        <v>2055</v>
      </c>
      <c r="J48" s="60" t="e">
        <f t="shared" ref="J48:J61" si="60">K48/E48</f>
        <v>#DIV/0!</v>
      </c>
      <c r="K48" s="60">
        <v>1644</v>
      </c>
      <c r="L48" s="57" t="e">
        <f t="shared" ref="L48:L61" si="61">M48/E48</f>
        <v>#DIV/0!</v>
      </c>
      <c r="M48" s="57">
        <v>1248</v>
      </c>
      <c r="N48" s="35">
        <f t="shared" ref="N48:N49" si="62">C48*14</f>
        <v>0</v>
      </c>
      <c r="O48" s="35">
        <f t="shared" ref="O48:O49" si="63">C48*14*2</f>
        <v>0</v>
      </c>
      <c r="P48" s="35">
        <f t="shared" ref="P48:P49" si="64">C48*14*3</f>
        <v>0</v>
      </c>
      <c r="Q48" s="35">
        <f t="shared" si="49"/>
        <v>0</v>
      </c>
      <c r="R48" s="35"/>
      <c r="S48" s="35"/>
      <c r="T48" s="35">
        <f t="shared" ref="T48:T60" si="65">C48*14*5</f>
        <v>0</v>
      </c>
      <c r="U48" s="35">
        <f t="shared" si="50"/>
        <v>0</v>
      </c>
      <c r="V48" s="35">
        <f t="shared" si="51"/>
        <v>0</v>
      </c>
      <c r="W48" s="35"/>
      <c r="X48" s="35"/>
      <c r="Y48" s="35">
        <f t="shared" si="52"/>
        <v>0</v>
      </c>
      <c r="Z48" s="35">
        <f t="shared" si="53"/>
        <v>0</v>
      </c>
      <c r="AA48" s="35">
        <f t="shared" si="54"/>
        <v>0</v>
      </c>
      <c r="AB48" s="36"/>
      <c r="AC48" s="37"/>
      <c r="AD48" s="35">
        <f t="shared" si="55"/>
        <v>0</v>
      </c>
      <c r="AE48" s="35">
        <f t="shared" si="56"/>
        <v>0</v>
      </c>
      <c r="AF48" s="38">
        <f t="shared" ref="AF48:AF61" si="66">C48*14*13</f>
        <v>0</v>
      </c>
      <c r="AG48" s="38">
        <v>0</v>
      </c>
      <c r="AH48" s="38">
        <f t="shared" ref="AH48:AH61" si="67">C48*14*14</f>
        <v>0</v>
      </c>
      <c r="AI48" s="38">
        <f t="shared" ref="AI48:AI61" si="68">C48*14*15</f>
        <v>0</v>
      </c>
      <c r="AJ48" s="38">
        <f t="shared" ref="AJ48:AJ61" si="69">C48*14*16</f>
        <v>0</v>
      </c>
      <c r="AK48" s="13">
        <f t="shared" ref="AK48:AK61" si="70">C48*14*17</f>
        <v>0</v>
      </c>
      <c r="AL48" s="13">
        <f t="shared" ref="AL48:AL61" si="71">C48*14*18</f>
        <v>0</v>
      </c>
    </row>
    <row r="49" spans="1:38" ht="15" hidden="1" customHeight="1">
      <c r="A49" s="16"/>
      <c r="B49" s="5" t="s">
        <v>2</v>
      </c>
      <c r="C49" s="39"/>
      <c r="D49" s="34">
        <v>14</v>
      </c>
      <c r="E49" s="34">
        <f t="shared" si="57"/>
        <v>0</v>
      </c>
      <c r="F49" s="75" t="e">
        <f t="shared" si="58"/>
        <v>#DIV/0!</v>
      </c>
      <c r="G49" s="54">
        <v>2466</v>
      </c>
      <c r="H49" s="63" t="e">
        <f t="shared" si="59"/>
        <v>#DIV/0!</v>
      </c>
      <c r="I49" s="63">
        <v>2055</v>
      </c>
      <c r="J49" s="60" t="e">
        <f t="shared" si="60"/>
        <v>#DIV/0!</v>
      </c>
      <c r="K49" s="60">
        <v>1644</v>
      </c>
      <c r="L49" s="57" t="e">
        <f t="shared" si="61"/>
        <v>#DIV/0!</v>
      </c>
      <c r="M49" s="57">
        <v>1248</v>
      </c>
      <c r="N49" s="35">
        <f t="shared" si="62"/>
        <v>0</v>
      </c>
      <c r="O49" s="35">
        <f t="shared" si="63"/>
        <v>0</v>
      </c>
      <c r="P49" s="35">
        <f t="shared" si="64"/>
        <v>0</v>
      </c>
      <c r="Q49" s="35">
        <f t="shared" si="49"/>
        <v>0</v>
      </c>
      <c r="R49" s="35"/>
      <c r="S49" s="35"/>
      <c r="T49" s="35">
        <f t="shared" si="65"/>
        <v>0</v>
      </c>
      <c r="U49" s="35">
        <f t="shared" si="50"/>
        <v>0</v>
      </c>
      <c r="V49" s="35">
        <f t="shared" si="51"/>
        <v>0</v>
      </c>
      <c r="W49" s="35"/>
      <c r="X49" s="35"/>
      <c r="Y49" s="35">
        <f t="shared" si="52"/>
        <v>0</v>
      </c>
      <c r="Z49" s="35">
        <f t="shared" si="53"/>
        <v>0</v>
      </c>
      <c r="AA49" s="35">
        <f t="shared" si="54"/>
        <v>0</v>
      </c>
      <c r="AB49" s="36"/>
      <c r="AC49" s="37"/>
      <c r="AD49" s="35">
        <f t="shared" si="55"/>
        <v>0</v>
      </c>
      <c r="AE49" s="35">
        <f t="shared" si="56"/>
        <v>0</v>
      </c>
      <c r="AF49" s="38">
        <f t="shared" si="66"/>
        <v>0</v>
      </c>
      <c r="AG49" s="38">
        <v>0</v>
      </c>
      <c r="AH49" s="38">
        <f t="shared" si="67"/>
        <v>0</v>
      </c>
      <c r="AI49" s="38">
        <f t="shared" si="68"/>
        <v>0</v>
      </c>
      <c r="AJ49" s="38">
        <f t="shared" si="69"/>
        <v>0</v>
      </c>
      <c r="AK49" s="13">
        <f t="shared" si="70"/>
        <v>0</v>
      </c>
      <c r="AL49" s="13">
        <f t="shared" si="71"/>
        <v>0</v>
      </c>
    </row>
    <row r="50" spans="1:38" ht="15" customHeight="1">
      <c r="A50" s="15" t="s">
        <v>4</v>
      </c>
      <c r="B50" s="5" t="s">
        <v>3</v>
      </c>
      <c r="C50" s="34">
        <v>1.92</v>
      </c>
      <c r="D50" s="34">
        <v>14</v>
      </c>
      <c r="E50" s="34">
        <f t="shared" si="57"/>
        <v>26.88</v>
      </c>
      <c r="F50" s="75">
        <f t="shared" si="58"/>
        <v>91.741071428571431</v>
      </c>
      <c r="G50" s="54">
        <v>2466</v>
      </c>
      <c r="H50" s="63">
        <f t="shared" si="59"/>
        <v>76.450892857142861</v>
      </c>
      <c r="I50" s="63">
        <v>2055</v>
      </c>
      <c r="J50" s="60">
        <f t="shared" si="60"/>
        <v>61.160714285714285</v>
      </c>
      <c r="K50" s="60">
        <v>1644</v>
      </c>
      <c r="L50" s="57">
        <f t="shared" si="61"/>
        <v>46.428571428571431</v>
      </c>
      <c r="M50" s="57">
        <v>1248</v>
      </c>
      <c r="N50" s="35">
        <f>C50*14</f>
        <v>26.88</v>
      </c>
      <c r="O50" s="35">
        <f>C50*14*2</f>
        <v>53.76</v>
      </c>
      <c r="P50" s="35">
        <f>C50*14*3</f>
        <v>80.64</v>
      </c>
      <c r="Q50" s="35">
        <f t="shared" si="49"/>
        <v>107.52</v>
      </c>
      <c r="R50" s="35"/>
      <c r="S50" s="35"/>
      <c r="T50" s="35">
        <f t="shared" si="65"/>
        <v>134.4</v>
      </c>
      <c r="U50" s="35">
        <f t="shared" si="50"/>
        <v>161.28</v>
      </c>
      <c r="V50" s="35">
        <f t="shared" si="51"/>
        <v>188.16</v>
      </c>
      <c r="W50" s="35"/>
      <c r="X50" s="35"/>
      <c r="Y50" s="35">
        <f t="shared" si="52"/>
        <v>215.04</v>
      </c>
      <c r="Z50" s="35">
        <f t="shared" si="53"/>
        <v>241.92</v>
      </c>
      <c r="AA50" s="35">
        <f t="shared" si="54"/>
        <v>268.8</v>
      </c>
      <c r="AB50" s="36"/>
      <c r="AC50" s="37"/>
      <c r="AD50" s="35">
        <f t="shared" si="55"/>
        <v>295.68</v>
      </c>
      <c r="AE50" s="35">
        <f t="shared" si="56"/>
        <v>322.56</v>
      </c>
      <c r="AF50" s="38">
        <f t="shared" si="66"/>
        <v>349.44</v>
      </c>
      <c r="AG50" s="38">
        <v>286.44000000000005</v>
      </c>
      <c r="AH50" s="38">
        <f t="shared" si="67"/>
        <v>376.32</v>
      </c>
      <c r="AI50" s="38">
        <f t="shared" si="68"/>
        <v>403.2</v>
      </c>
      <c r="AJ50" s="38">
        <f t="shared" si="69"/>
        <v>430.08</v>
      </c>
      <c r="AK50" s="13">
        <f t="shared" si="70"/>
        <v>456.96</v>
      </c>
      <c r="AL50" s="13">
        <f t="shared" si="71"/>
        <v>483.84</v>
      </c>
    </row>
    <row r="51" spans="1:38" ht="15" customHeight="1">
      <c r="A51" s="15"/>
      <c r="B51" s="5" t="s">
        <v>16</v>
      </c>
      <c r="C51" s="34">
        <v>1.79</v>
      </c>
      <c r="D51" s="34">
        <v>14</v>
      </c>
      <c r="E51" s="34">
        <f t="shared" si="57"/>
        <v>25.060000000000002</v>
      </c>
      <c r="F51" s="75">
        <f t="shared" si="58"/>
        <v>98.403830806065429</v>
      </c>
      <c r="G51" s="54">
        <v>2466</v>
      </c>
      <c r="H51" s="63">
        <f t="shared" si="59"/>
        <v>82.003192338387862</v>
      </c>
      <c r="I51" s="63">
        <v>2055</v>
      </c>
      <c r="J51" s="60">
        <f t="shared" si="60"/>
        <v>65.602553870710295</v>
      </c>
      <c r="K51" s="60">
        <v>1644</v>
      </c>
      <c r="L51" s="57">
        <f t="shared" si="61"/>
        <v>49.800478850758175</v>
      </c>
      <c r="M51" s="57">
        <v>1248</v>
      </c>
      <c r="N51" s="35">
        <f>C51*14</f>
        <v>25.060000000000002</v>
      </c>
      <c r="O51" s="35">
        <f>C51*14*2</f>
        <v>50.120000000000005</v>
      </c>
      <c r="P51" s="35">
        <f>C51*14*3</f>
        <v>75.180000000000007</v>
      </c>
      <c r="Q51" s="35">
        <f t="shared" si="49"/>
        <v>100.24000000000001</v>
      </c>
      <c r="R51" s="35"/>
      <c r="S51" s="35"/>
      <c r="T51" s="35">
        <f t="shared" si="65"/>
        <v>125.30000000000001</v>
      </c>
      <c r="U51" s="35">
        <f t="shared" si="50"/>
        <v>150.36000000000001</v>
      </c>
      <c r="V51" s="35">
        <f t="shared" si="51"/>
        <v>175.42000000000002</v>
      </c>
      <c r="W51" s="35"/>
      <c r="X51" s="35"/>
      <c r="Y51" s="35">
        <f t="shared" si="52"/>
        <v>200.48000000000002</v>
      </c>
      <c r="Z51" s="35">
        <f t="shared" si="53"/>
        <v>225.54000000000002</v>
      </c>
      <c r="AA51" s="35">
        <f t="shared" si="54"/>
        <v>250.60000000000002</v>
      </c>
      <c r="AB51" s="36"/>
      <c r="AC51" s="37"/>
      <c r="AD51" s="35">
        <f t="shared" si="55"/>
        <v>275.66000000000003</v>
      </c>
      <c r="AE51" s="35">
        <f t="shared" si="56"/>
        <v>300.72000000000003</v>
      </c>
      <c r="AF51" s="38">
        <f t="shared" si="66"/>
        <v>325.78000000000003</v>
      </c>
      <c r="AG51" s="38">
        <v>267.95999999999998</v>
      </c>
      <c r="AH51" s="38">
        <f t="shared" si="67"/>
        <v>350.84000000000003</v>
      </c>
      <c r="AI51" s="38">
        <f t="shared" si="68"/>
        <v>375.90000000000003</v>
      </c>
      <c r="AJ51" s="38">
        <f t="shared" si="69"/>
        <v>400.96000000000004</v>
      </c>
      <c r="AK51" s="13">
        <f t="shared" si="70"/>
        <v>426.02000000000004</v>
      </c>
      <c r="AL51" s="13">
        <f t="shared" si="71"/>
        <v>451.08000000000004</v>
      </c>
    </row>
    <row r="52" spans="1:38" ht="15" customHeight="1">
      <c r="A52" s="15" t="s">
        <v>5</v>
      </c>
      <c r="B52" s="5" t="s">
        <v>29</v>
      </c>
      <c r="C52" s="34">
        <v>1.79</v>
      </c>
      <c r="D52" s="34">
        <v>14</v>
      </c>
      <c r="E52" s="34">
        <f t="shared" si="57"/>
        <v>25.060000000000002</v>
      </c>
      <c r="F52" s="75">
        <f t="shared" si="58"/>
        <v>98.403830806065429</v>
      </c>
      <c r="G52" s="54">
        <v>2466</v>
      </c>
      <c r="H52" s="63">
        <f t="shared" si="59"/>
        <v>82.003192338387862</v>
      </c>
      <c r="I52" s="63">
        <v>2055</v>
      </c>
      <c r="J52" s="60">
        <f t="shared" si="60"/>
        <v>65.602553870710295</v>
      </c>
      <c r="K52" s="60">
        <v>1644</v>
      </c>
      <c r="L52" s="57">
        <f t="shared" si="61"/>
        <v>49.800478850758175</v>
      </c>
      <c r="M52" s="57">
        <v>1248</v>
      </c>
      <c r="N52" s="35">
        <f>C52*14</f>
        <v>25.060000000000002</v>
      </c>
      <c r="O52" s="35">
        <f>C52*14*2</f>
        <v>50.120000000000005</v>
      </c>
      <c r="P52" s="35">
        <f>C52*14*3</f>
        <v>75.180000000000007</v>
      </c>
      <c r="Q52" s="35">
        <f t="shared" si="49"/>
        <v>100.24000000000001</v>
      </c>
      <c r="R52" s="35"/>
      <c r="S52" s="35"/>
      <c r="T52" s="35">
        <f t="shared" si="65"/>
        <v>125.30000000000001</v>
      </c>
      <c r="U52" s="35">
        <f t="shared" si="50"/>
        <v>150.36000000000001</v>
      </c>
      <c r="V52" s="35">
        <f t="shared" si="51"/>
        <v>175.42000000000002</v>
      </c>
      <c r="W52" s="35"/>
      <c r="X52" s="35"/>
      <c r="Y52" s="35">
        <f t="shared" si="52"/>
        <v>200.48000000000002</v>
      </c>
      <c r="Z52" s="35">
        <f t="shared" si="53"/>
        <v>225.54000000000002</v>
      </c>
      <c r="AA52" s="35">
        <f t="shared" si="54"/>
        <v>250.60000000000002</v>
      </c>
      <c r="AB52" s="36"/>
      <c r="AC52" s="37"/>
      <c r="AD52" s="35">
        <f t="shared" si="55"/>
        <v>275.66000000000003</v>
      </c>
      <c r="AE52" s="35">
        <f t="shared" si="56"/>
        <v>300.72000000000003</v>
      </c>
      <c r="AF52" s="38">
        <f t="shared" si="66"/>
        <v>325.78000000000003</v>
      </c>
      <c r="AG52" s="38">
        <v>267.95999999999998</v>
      </c>
      <c r="AH52" s="38">
        <f t="shared" si="67"/>
        <v>350.84000000000003</v>
      </c>
      <c r="AI52" s="38">
        <f t="shared" si="68"/>
        <v>375.90000000000003</v>
      </c>
      <c r="AJ52" s="38">
        <f t="shared" si="69"/>
        <v>400.96000000000004</v>
      </c>
      <c r="AK52" s="13">
        <f t="shared" si="70"/>
        <v>426.02000000000004</v>
      </c>
      <c r="AL52" s="13">
        <f t="shared" si="71"/>
        <v>451.08000000000004</v>
      </c>
    </row>
    <row r="53" spans="1:38" ht="15" hidden="1" customHeight="1">
      <c r="A53" s="93"/>
      <c r="B53" s="5" t="s">
        <v>9</v>
      </c>
      <c r="C53" s="34"/>
      <c r="D53" s="34">
        <v>14</v>
      </c>
      <c r="E53" s="34">
        <f t="shared" si="57"/>
        <v>0</v>
      </c>
      <c r="F53" s="75" t="e">
        <f t="shared" si="58"/>
        <v>#DIV/0!</v>
      </c>
      <c r="G53" s="54">
        <v>2466</v>
      </c>
      <c r="H53" s="63" t="e">
        <f t="shared" si="59"/>
        <v>#DIV/0!</v>
      </c>
      <c r="I53" s="63">
        <v>2055</v>
      </c>
      <c r="J53" s="60" t="e">
        <f t="shared" si="60"/>
        <v>#DIV/0!</v>
      </c>
      <c r="K53" s="60">
        <v>1644</v>
      </c>
      <c r="L53" s="57" t="e">
        <f t="shared" si="61"/>
        <v>#DIV/0!</v>
      </c>
      <c r="M53" s="57">
        <v>1248</v>
      </c>
      <c r="N53" s="35">
        <f t="shared" ref="N53:N56" si="72">C53*14</f>
        <v>0</v>
      </c>
      <c r="O53" s="35">
        <f t="shared" ref="O53:O56" si="73">C53*14*2</f>
        <v>0</v>
      </c>
      <c r="P53" s="35">
        <f t="shared" ref="P53:P56" si="74">C53*14*3</f>
        <v>0</v>
      </c>
      <c r="Q53" s="35">
        <f t="shared" si="49"/>
        <v>0</v>
      </c>
      <c r="R53" s="35"/>
      <c r="S53" s="35"/>
      <c r="T53" s="35">
        <f t="shared" si="65"/>
        <v>0</v>
      </c>
      <c r="U53" s="35">
        <f t="shared" si="50"/>
        <v>0</v>
      </c>
      <c r="V53" s="35">
        <f t="shared" si="51"/>
        <v>0</v>
      </c>
      <c r="W53" s="35"/>
      <c r="X53" s="35"/>
      <c r="Y53" s="35">
        <f t="shared" si="52"/>
        <v>0</v>
      </c>
      <c r="Z53" s="35">
        <f t="shared" si="53"/>
        <v>0</v>
      </c>
      <c r="AA53" s="35">
        <f t="shared" si="54"/>
        <v>0</v>
      </c>
      <c r="AB53" s="36"/>
      <c r="AC53" s="37"/>
      <c r="AD53" s="35">
        <f t="shared" si="55"/>
        <v>0</v>
      </c>
      <c r="AE53" s="35">
        <f t="shared" si="56"/>
        <v>0</v>
      </c>
      <c r="AF53" s="38">
        <f t="shared" si="66"/>
        <v>0</v>
      </c>
      <c r="AG53" s="38">
        <v>0</v>
      </c>
      <c r="AH53" s="38">
        <f t="shared" si="67"/>
        <v>0</v>
      </c>
      <c r="AI53" s="38">
        <f t="shared" si="68"/>
        <v>0</v>
      </c>
      <c r="AJ53" s="38">
        <f t="shared" si="69"/>
        <v>0</v>
      </c>
      <c r="AK53" s="13">
        <f t="shared" si="70"/>
        <v>0</v>
      </c>
      <c r="AL53" s="13">
        <f t="shared" si="71"/>
        <v>0</v>
      </c>
    </row>
    <row r="54" spans="1:38" ht="15" hidden="1" customHeight="1">
      <c r="A54" s="94"/>
      <c r="B54" s="5" t="s">
        <v>10</v>
      </c>
      <c r="C54" s="34"/>
      <c r="D54" s="34">
        <v>14</v>
      </c>
      <c r="E54" s="34">
        <f t="shared" si="57"/>
        <v>0</v>
      </c>
      <c r="F54" s="75" t="e">
        <f t="shared" si="58"/>
        <v>#DIV/0!</v>
      </c>
      <c r="G54" s="54">
        <v>2466</v>
      </c>
      <c r="H54" s="63" t="e">
        <f t="shared" si="59"/>
        <v>#DIV/0!</v>
      </c>
      <c r="I54" s="63">
        <v>2055</v>
      </c>
      <c r="J54" s="60" t="e">
        <f t="shared" si="60"/>
        <v>#DIV/0!</v>
      </c>
      <c r="K54" s="60">
        <v>1644</v>
      </c>
      <c r="L54" s="57" t="e">
        <f t="shared" si="61"/>
        <v>#DIV/0!</v>
      </c>
      <c r="M54" s="57">
        <v>1248</v>
      </c>
      <c r="N54" s="35">
        <f t="shared" si="72"/>
        <v>0</v>
      </c>
      <c r="O54" s="35">
        <f t="shared" si="73"/>
        <v>0</v>
      </c>
      <c r="P54" s="35">
        <f t="shared" si="74"/>
        <v>0</v>
      </c>
      <c r="Q54" s="35">
        <f t="shared" si="49"/>
        <v>0</v>
      </c>
      <c r="R54" s="35"/>
      <c r="S54" s="35"/>
      <c r="T54" s="35">
        <f t="shared" si="65"/>
        <v>0</v>
      </c>
      <c r="U54" s="35">
        <f t="shared" si="50"/>
        <v>0</v>
      </c>
      <c r="V54" s="35">
        <f t="shared" si="51"/>
        <v>0</v>
      </c>
      <c r="W54" s="35"/>
      <c r="X54" s="35"/>
      <c r="Y54" s="35">
        <f t="shared" si="52"/>
        <v>0</v>
      </c>
      <c r="Z54" s="35">
        <f t="shared" si="53"/>
        <v>0</v>
      </c>
      <c r="AA54" s="35">
        <f t="shared" si="54"/>
        <v>0</v>
      </c>
      <c r="AB54" s="36"/>
      <c r="AC54" s="37"/>
      <c r="AD54" s="35">
        <f t="shared" si="55"/>
        <v>0</v>
      </c>
      <c r="AE54" s="35">
        <f t="shared" si="56"/>
        <v>0</v>
      </c>
      <c r="AF54" s="38">
        <f t="shared" si="66"/>
        <v>0</v>
      </c>
      <c r="AG54" s="38">
        <v>0</v>
      </c>
      <c r="AH54" s="38">
        <f t="shared" si="67"/>
        <v>0</v>
      </c>
      <c r="AI54" s="38">
        <f t="shared" si="68"/>
        <v>0</v>
      </c>
      <c r="AJ54" s="38">
        <f t="shared" si="69"/>
        <v>0</v>
      </c>
      <c r="AK54" s="13">
        <f t="shared" si="70"/>
        <v>0</v>
      </c>
      <c r="AL54" s="13">
        <f t="shared" si="71"/>
        <v>0</v>
      </c>
    </row>
    <row r="55" spans="1:38" ht="15" hidden="1" customHeight="1">
      <c r="A55" s="95"/>
      <c r="B55" s="5" t="s">
        <v>11</v>
      </c>
      <c r="C55" s="34"/>
      <c r="D55" s="34">
        <v>14</v>
      </c>
      <c r="E55" s="34">
        <f t="shared" si="57"/>
        <v>0</v>
      </c>
      <c r="F55" s="75" t="e">
        <f t="shared" si="58"/>
        <v>#DIV/0!</v>
      </c>
      <c r="G55" s="54">
        <v>2466</v>
      </c>
      <c r="H55" s="63" t="e">
        <f t="shared" si="59"/>
        <v>#DIV/0!</v>
      </c>
      <c r="I55" s="63">
        <v>2055</v>
      </c>
      <c r="J55" s="60" t="e">
        <f t="shared" si="60"/>
        <v>#DIV/0!</v>
      </c>
      <c r="K55" s="60">
        <v>1644</v>
      </c>
      <c r="L55" s="57" t="e">
        <f t="shared" si="61"/>
        <v>#DIV/0!</v>
      </c>
      <c r="M55" s="57">
        <v>1248</v>
      </c>
      <c r="N55" s="35">
        <f t="shared" si="72"/>
        <v>0</v>
      </c>
      <c r="O55" s="35">
        <f t="shared" si="73"/>
        <v>0</v>
      </c>
      <c r="P55" s="35">
        <f t="shared" si="74"/>
        <v>0</v>
      </c>
      <c r="Q55" s="35">
        <f t="shared" si="49"/>
        <v>0</v>
      </c>
      <c r="R55" s="35"/>
      <c r="S55" s="35"/>
      <c r="T55" s="35">
        <f t="shared" si="65"/>
        <v>0</v>
      </c>
      <c r="U55" s="35">
        <f t="shared" si="50"/>
        <v>0</v>
      </c>
      <c r="V55" s="35">
        <f t="shared" si="51"/>
        <v>0</v>
      </c>
      <c r="W55" s="35"/>
      <c r="X55" s="35"/>
      <c r="Y55" s="35">
        <f t="shared" si="52"/>
        <v>0</v>
      </c>
      <c r="Z55" s="35">
        <f t="shared" si="53"/>
        <v>0</v>
      </c>
      <c r="AA55" s="35">
        <f t="shared" si="54"/>
        <v>0</v>
      </c>
      <c r="AB55" s="36"/>
      <c r="AC55" s="37"/>
      <c r="AD55" s="35">
        <f t="shared" si="55"/>
        <v>0</v>
      </c>
      <c r="AE55" s="35">
        <f t="shared" si="56"/>
        <v>0</v>
      </c>
      <c r="AF55" s="38">
        <f t="shared" si="66"/>
        <v>0</v>
      </c>
      <c r="AG55" s="38">
        <v>0</v>
      </c>
      <c r="AH55" s="38">
        <f t="shared" si="67"/>
        <v>0</v>
      </c>
      <c r="AI55" s="38">
        <f t="shared" si="68"/>
        <v>0</v>
      </c>
      <c r="AJ55" s="38">
        <f t="shared" si="69"/>
        <v>0</v>
      </c>
      <c r="AK55" s="13">
        <f t="shared" si="70"/>
        <v>0</v>
      </c>
      <c r="AL55" s="13">
        <f t="shared" si="71"/>
        <v>0</v>
      </c>
    </row>
    <row r="56" spans="1:38" ht="15" hidden="1" customHeight="1">
      <c r="A56" s="17" t="s">
        <v>8</v>
      </c>
      <c r="B56" s="5" t="s">
        <v>7</v>
      </c>
      <c r="C56" s="34" t="e">
        <f>#REF!</f>
        <v>#REF!</v>
      </c>
      <c r="D56" s="34">
        <v>14</v>
      </c>
      <c r="E56" s="34" t="e">
        <f t="shared" si="57"/>
        <v>#REF!</v>
      </c>
      <c r="F56" s="75" t="e">
        <f t="shared" si="58"/>
        <v>#REF!</v>
      </c>
      <c r="G56" s="54">
        <v>2466</v>
      </c>
      <c r="H56" s="63" t="e">
        <f t="shared" si="59"/>
        <v>#REF!</v>
      </c>
      <c r="I56" s="63">
        <v>2055</v>
      </c>
      <c r="J56" s="60" t="e">
        <f t="shared" si="60"/>
        <v>#REF!</v>
      </c>
      <c r="K56" s="60">
        <v>1644</v>
      </c>
      <c r="L56" s="57" t="e">
        <f t="shared" si="61"/>
        <v>#REF!</v>
      </c>
      <c r="M56" s="57">
        <v>1248</v>
      </c>
      <c r="N56" s="35" t="e">
        <f t="shared" si="72"/>
        <v>#REF!</v>
      </c>
      <c r="O56" s="35" t="e">
        <f t="shared" si="73"/>
        <v>#REF!</v>
      </c>
      <c r="P56" s="35" t="e">
        <f t="shared" si="74"/>
        <v>#REF!</v>
      </c>
      <c r="Q56" s="35" t="e">
        <f t="shared" si="49"/>
        <v>#REF!</v>
      </c>
      <c r="R56" s="35"/>
      <c r="S56" s="35"/>
      <c r="T56" s="35" t="e">
        <f t="shared" si="65"/>
        <v>#REF!</v>
      </c>
      <c r="U56" s="35" t="e">
        <f t="shared" si="50"/>
        <v>#REF!</v>
      </c>
      <c r="V56" s="35" t="e">
        <f t="shared" si="51"/>
        <v>#REF!</v>
      </c>
      <c r="W56" s="35"/>
      <c r="X56" s="35"/>
      <c r="Y56" s="35" t="e">
        <f t="shared" si="52"/>
        <v>#REF!</v>
      </c>
      <c r="Z56" s="35" t="e">
        <f t="shared" si="53"/>
        <v>#REF!</v>
      </c>
      <c r="AA56" s="35" t="e">
        <f t="shared" si="54"/>
        <v>#REF!</v>
      </c>
      <c r="AB56" s="36"/>
      <c r="AC56" s="37"/>
      <c r="AD56" s="35" t="e">
        <f t="shared" si="55"/>
        <v>#REF!</v>
      </c>
      <c r="AE56" s="35" t="e">
        <f t="shared" si="56"/>
        <v>#REF!</v>
      </c>
      <c r="AF56" s="38" t="e">
        <f t="shared" si="66"/>
        <v>#REF!</v>
      </c>
      <c r="AG56" s="38" t="e">
        <v>#REF!</v>
      </c>
      <c r="AH56" s="38" t="e">
        <f t="shared" si="67"/>
        <v>#REF!</v>
      </c>
      <c r="AI56" s="38" t="e">
        <f t="shared" si="68"/>
        <v>#REF!</v>
      </c>
      <c r="AJ56" s="38" t="e">
        <f t="shared" si="69"/>
        <v>#REF!</v>
      </c>
      <c r="AK56" s="13" t="e">
        <f t="shared" si="70"/>
        <v>#REF!</v>
      </c>
      <c r="AL56" s="13" t="e">
        <f t="shared" si="71"/>
        <v>#REF!</v>
      </c>
    </row>
    <row r="57" spans="1:38" ht="15" customHeight="1">
      <c r="A57" s="6"/>
      <c r="B57" s="5" t="s">
        <v>47</v>
      </c>
      <c r="C57" s="34">
        <v>1.4</v>
      </c>
      <c r="D57" s="34">
        <v>14</v>
      </c>
      <c r="E57" s="34">
        <f t="shared" si="57"/>
        <v>19.599999999999998</v>
      </c>
      <c r="F57" s="75">
        <f t="shared" si="58"/>
        <v>125.81632653061226</v>
      </c>
      <c r="G57" s="54">
        <v>2466</v>
      </c>
      <c r="H57" s="63">
        <f t="shared" si="59"/>
        <v>104.84693877551021</v>
      </c>
      <c r="I57" s="63">
        <v>2055</v>
      </c>
      <c r="J57" s="60">
        <f t="shared" si="60"/>
        <v>83.877551020408177</v>
      </c>
      <c r="K57" s="60">
        <v>1644</v>
      </c>
      <c r="L57" s="57">
        <f t="shared" si="61"/>
        <v>63.673469387755112</v>
      </c>
      <c r="M57" s="57">
        <v>1248</v>
      </c>
      <c r="N57" s="35">
        <f>C57*14</f>
        <v>19.599999999999998</v>
      </c>
      <c r="O57" s="35">
        <f>C57*14*2</f>
        <v>39.199999999999996</v>
      </c>
      <c r="P57" s="35">
        <f>C57*14*3</f>
        <v>58.8</v>
      </c>
      <c r="Q57" s="35">
        <f t="shared" si="49"/>
        <v>78.399999999999991</v>
      </c>
      <c r="R57" s="35"/>
      <c r="S57" s="35"/>
      <c r="T57" s="35">
        <f t="shared" si="65"/>
        <v>97.999999999999986</v>
      </c>
      <c r="U57" s="35">
        <f t="shared" si="50"/>
        <v>117.6</v>
      </c>
      <c r="V57" s="35">
        <f t="shared" si="51"/>
        <v>137.19999999999999</v>
      </c>
      <c r="W57" s="35"/>
      <c r="X57" s="35"/>
      <c r="Y57" s="35">
        <f t="shared" si="52"/>
        <v>156.79999999999998</v>
      </c>
      <c r="Z57" s="35">
        <f t="shared" si="53"/>
        <v>176.39999999999998</v>
      </c>
      <c r="AA57" s="35">
        <f t="shared" si="54"/>
        <v>195.99999999999997</v>
      </c>
      <c r="AB57" s="40"/>
      <c r="AC57" s="40"/>
      <c r="AD57" s="35">
        <f t="shared" si="55"/>
        <v>215.59999999999997</v>
      </c>
      <c r="AE57" s="35">
        <f t="shared" si="56"/>
        <v>235.2</v>
      </c>
      <c r="AF57" s="38">
        <f t="shared" si="66"/>
        <v>254.79999999999998</v>
      </c>
      <c r="AG57" s="38">
        <v>209.44000000000003</v>
      </c>
      <c r="AH57" s="38">
        <f t="shared" si="67"/>
        <v>274.39999999999998</v>
      </c>
      <c r="AI57" s="38">
        <f t="shared" si="68"/>
        <v>293.99999999999994</v>
      </c>
      <c r="AJ57" s="38">
        <f t="shared" si="69"/>
        <v>313.59999999999997</v>
      </c>
      <c r="AK57" s="13">
        <f t="shared" si="70"/>
        <v>333.2</v>
      </c>
      <c r="AL57" s="13">
        <f t="shared" si="71"/>
        <v>352.79999999999995</v>
      </c>
    </row>
    <row r="58" spans="1:38" ht="15" customHeight="1">
      <c r="A58" s="6"/>
      <c r="B58" s="5" t="s">
        <v>50</v>
      </c>
      <c r="C58" s="34">
        <v>1.79</v>
      </c>
      <c r="D58" s="34">
        <v>14</v>
      </c>
      <c r="E58" s="34">
        <f t="shared" si="57"/>
        <v>25.060000000000002</v>
      </c>
      <c r="F58" s="75">
        <f t="shared" si="58"/>
        <v>98.403830806065429</v>
      </c>
      <c r="G58" s="54">
        <v>2466</v>
      </c>
      <c r="H58" s="63">
        <f t="shared" si="59"/>
        <v>82.003192338387862</v>
      </c>
      <c r="I58" s="63">
        <v>2055</v>
      </c>
      <c r="J58" s="60">
        <f t="shared" si="60"/>
        <v>65.602553870710295</v>
      </c>
      <c r="K58" s="60">
        <v>1644</v>
      </c>
      <c r="L58" s="57">
        <f t="shared" si="61"/>
        <v>49.800478850758175</v>
      </c>
      <c r="M58" s="57">
        <v>1248</v>
      </c>
      <c r="N58" s="35">
        <f>C58*14</f>
        <v>25.060000000000002</v>
      </c>
      <c r="O58" s="35">
        <f>C58*14*2</f>
        <v>50.120000000000005</v>
      </c>
      <c r="P58" s="35">
        <f>C58*14*3</f>
        <v>75.180000000000007</v>
      </c>
      <c r="Q58" s="35">
        <f t="shared" si="49"/>
        <v>100.24000000000001</v>
      </c>
      <c r="R58" s="35"/>
      <c r="S58" s="35"/>
      <c r="T58" s="35">
        <f t="shared" si="65"/>
        <v>125.30000000000001</v>
      </c>
      <c r="U58" s="35">
        <f t="shared" si="50"/>
        <v>150.36000000000001</v>
      </c>
      <c r="V58" s="35">
        <f t="shared" si="51"/>
        <v>175.42000000000002</v>
      </c>
      <c r="W58" s="35"/>
      <c r="X58" s="35"/>
      <c r="Y58" s="35">
        <f t="shared" si="52"/>
        <v>200.48000000000002</v>
      </c>
      <c r="Z58" s="35">
        <f t="shared" si="53"/>
        <v>225.54000000000002</v>
      </c>
      <c r="AA58" s="35">
        <f t="shared" si="54"/>
        <v>250.60000000000002</v>
      </c>
      <c r="AB58" s="40"/>
      <c r="AC58" s="40"/>
      <c r="AD58" s="35">
        <f t="shared" si="55"/>
        <v>275.66000000000003</v>
      </c>
      <c r="AE58" s="35">
        <f t="shared" si="56"/>
        <v>300.72000000000003</v>
      </c>
      <c r="AF58" s="38">
        <f t="shared" si="66"/>
        <v>325.78000000000003</v>
      </c>
      <c r="AG58" s="35">
        <v>209.44000000000003</v>
      </c>
      <c r="AH58" s="38">
        <f t="shared" si="67"/>
        <v>350.84000000000003</v>
      </c>
      <c r="AI58" s="38">
        <f t="shared" si="68"/>
        <v>375.90000000000003</v>
      </c>
      <c r="AJ58" s="38">
        <f t="shared" si="69"/>
        <v>400.96000000000004</v>
      </c>
      <c r="AK58" s="13">
        <f t="shared" si="70"/>
        <v>426.02000000000004</v>
      </c>
      <c r="AL58" s="13">
        <f t="shared" si="71"/>
        <v>451.08000000000004</v>
      </c>
    </row>
    <row r="59" spans="1:38">
      <c r="B59" s="5" t="s">
        <v>51</v>
      </c>
      <c r="C59" s="41">
        <v>1.71</v>
      </c>
      <c r="D59" s="34">
        <v>14</v>
      </c>
      <c r="E59" s="34">
        <f t="shared" si="57"/>
        <v>23.939999999999998</v>
      </c>
      <c r="F59" s="75">
        <f t="shared" si="58"/>
        <v>103.00751879699249</v>
      </c>
      <c r="G59" s="54">
        <v>2466</v>
      </c>
      <c r="H59" s="63">
        <f t="shared" si="59"/>
        <v>85.839598997493738</v>
      </c>
      <c r="I59" s="63">
        <v>2055</v>
      </c>
      <c r="J59" s="60">
        <f t="shared" si="60"/>
        <v>68.67167919799499</v>
      </c>
      <c r="K59" s="60">
        <v>1644</v>
      </c>
      <c r="L59" s="57">
        <f t="shared" si="61"/>
        <v>52.130325814536349</v>
      </c>
      <c r="M59" s="57">
        <v>1248</v>
      </c>
      <c r="N59" s="35">
        <f>C59*14</f>
        <v>23.939999999999998</v>
      </c>
      <c r="O59" s="35">
        <f>C59*14*2</f>
        <v>47.879999999999995</v>
      </c>
      <c r="P59" s="35">
        <f>C59*14*3</f>
        <v>71.819999999999993</v>
      </c>
      <c r="Q59" s="35">
        <f t="shared" si="49"/>
        <v>95.759999999999991</v>
      </c>
      <c r="R59" s="40"/>
      <c r="S59" s="40"/>
      <c r="T59" s="35">
        <f t="shared" si="65"/>
        <v>119.69999999999999</v>
      </c>
      <c r="U59" s="35">
        <f t="shared" si="50"/>
        <v>143.63999999999999</v>
      </c>
      <c r="V59" s="35">
        <f t="shared" si="51"/>
        <v>167.57999999999998</v>
      </c>
      <c r="W59" s="40"/>
      <c r="X59" s="40"/>
      <c r="Y59" s="35">
        <f t="shared" si="52"/>
        <v>191.51999999999998</v>
      </c>
      <c r="Z59" s="35">
        <f t="shared" si="53"/>
        <v>215.45999999999998</v>
      </c>
      <c r="AA59" s="35">
        <f t="shared" si="54"/>
        <v>239.39999999999998</v>
      </c>
      <c r="AB59" s="36"/>
      <c r="AC59" s="37"/>
      <c r="AD59" s="35">
        <f t="shared" si="55"/>
        <v>263.33999999999997</v>
      </c>
      <c r="AE59" s="35">
        <f t="shared" si="56"/>
        <v>287.27999999999997</v>
      </c>
      <c r="AF59" s="38">
        <f t="shared" si="66"/>
        <v>311.21999999999997</v>
      </c>
      <c r="AG59" s="38">
        <v>267.95999999999998</v>
      </c>
      <c r="AH59" s="38">
        <f t="shared" si="67"/>
        <v>335.15999999999997</v>
      </c>
      <c r="AI59" s="38">
        <f t="shared" si="68"/>
        <v>359.09999999999997</v>
      </c>
      <c r="AJ59" s="38">
        <f t="shared" si="69"/>
        <v>383.03999999999996</v>
      </c>
      <c r="AK59" s="13">
        <f t="shared" si="70"/>
        <v>406.97999999999996</v>
      </c>
      <c r="AL59" s="13">
        <f t="shared" si="71"/>
        <v>430.91999999999996</v>
      </c>
    </row>
    <row r="60" spans="1:38">
      <c r="B60" s="5" t="s">
        <v>49</v>
      </c>
      <c r="C60" s="41">
        <v>1.79</v>
      </c>
      <c r="D60" s="34">
        <v>14</v>
      </c>
      <c r="E60" s="34">
        <f t="shared" si="57"/>
        <v>25.060000000000002</v>
      </c>
      <c r="F60" s="75">
        <f t="shared" si="58"/>
        <v>98.403830806065429</v>
      </c>
      <c r="G60" s="54">
        <v>2466</v>
      </c>
      <c r="H60" s="63">
        <f t="shared" si="59"/>
        <v>82.003192338387862</v>
      </c>
      <c r="I60" s="63">
        <v>2055</v>
      </c>
      <c r="J60" s="60">
        <f t="shared" si="60"/>
        <v>65.602553870710295</v>
      </c>
      <c r="K60" s="60">
        <v>1644</v>
      </c>
      <c r="L60" s="57">
        <f t="shared" si="61"/>
        <v>49.800478850758175</v>
      </c>
      <c r="M60" s="57">
        <v>1248</v>
      </c>
      <c r="N60" s="35">
        <f>C60*14</f>
        <v>25.060000000000002</v>
      </c>
      <c r="O60" s="35">
        <f>C60*14*2</f>
        <v>50.120000000000005</v>
      </c>
      <c r="P60" s="35">
        <f>C60*14*3</f>
        <v>75.180000000000007</v>
      </c>
      <c r="Q60" s="35">
        <f t="shared" si="49"/>
        <v>100.24000000000001</v>
      </c>
      <c r="R60" s="40"/>
      <c r="S60" s="40"/>
      <c r="T60" s="35">
        <f t="shared" si="65"/>
        <v>125.30000000000001</v>
      </c>
      <c r="U60" s="35">
        <f t="shared" si="50"/>
        <v>150.36000000000001</v>
      </c>
      <c r="V60" s="35">
        <f t="shared" si="51"/>
        <v>175.42000000000002</v>
      </c>
      <c r="W60" s="40"/>
      <c r="X60" s="40"/>
      <c r="Y60" s="35">
        <f t="shared" si="52"/>
        <v>200.48000000000002</v>
      </c>
      <c r="Z60" s="35">
        <f t="shared" si="53"/>
        <v>225.54000000000002</v>
      </c>
      <c r="AA60" s="35">
        <f t="shared" si="54"/>
        <v>250.60000000000002</v>
      </c>
      <c r="AB60" s="36"/>
      <c r="AC60" s="37"/>
      <c r="AD60" s="35">
        <f t="shared" si="55"/>
        <v>275.66000000000003</v>
      </c>
      <c r="AE60" s="35">
        <f t="shared" si="56"/>
        <v>300.72000000000003</v>
      </c>
      <c r="AF60" s="38">
        <f t="shared" si="66"/>
        <v>325.78000000000003</v>
      </c>
      <c r="AG60" s="35">
        <v>189.42</v>
      </c>
      <c r="AH60" s="38">
        <f t="shared" si="67"/>
        <v>350.84000000000003</v>
      </c>
      <c r="AI60" s="38">
        <f t="shared" si="68"/>
        <v>375.90000000000003</v>
      </c>
      <c r="AJ60" s="38">
        <f t="shared" si="69"/>
        <v>400.96000000000004</v>
      </c>
      <c r="AK60" s="13">
        <f t="shared" si="70"/>
        <v>426.02000000000004</v>
      </c>
      <c r="AL60" s="13">
        <f t="shared" si="71"/>
        <v>451.08000000000004</v>
      </c>
    </row>
    <row r="61" spans="1:38">
      <c r="B61" s="5" t="s">
        <v>52</v>
      </c>
      <c r="C61" s="41">
        <v>1.27</v>
      </c>
      <c r="D61" s="34">
        <v>14</v>
      </c>
      <c r="E61" s="34">
        <f t="shared" si="57"/>
        <v>17.78</v>
      </c>
      <c r="F61" s="75">
        <f t="shared" si="58"/>
        <v>138.69516310461191</v>
      </c>
      <c r="G61" s="54">
        <v>2466</v>
      </c>
      <c r="H61" s="63">
        <f t="shared" si="59"/>
        <v>115.5793025871766</v>
      </c>
      <c r="I61" s="63">
        <v>2055</v>
      </c>
      <c r="J61" s="60">
        <f t="shared" si="60"/>
        <v>92.463442069741276</v>
      </c>
      <c r="K61" s="60">
        <v>1644</v>
      </c>
      <c r="L61" s="57">
        <f t="shared" si="61"/>
        <v>70.191226096737907</v>
      </c>
      <c r="M61" s="57">
        <v>1248</v>
      </c>
      <c r="N61" s="35">
        <f>C61*14</f>
        <v>17.78</v>
      </c>
      <c r="O61" s="35">
        <f>C61*14*2</f>
        <v>35.56</v>
      </c>
      <c r="P61" s="35">
        <f>C61*14*3</f>
        <v>53.34</v>
      </c>
      <c r="Q61" s="35">
        <f t="shared" si="49"/>
        <v>71.12</v>
      </c>
      <c r="R61" s="40"/>
      <c r="S61" s="40"/>
      <c r="T61" s="35">
        <f>C61*14*5</f>
        <v>88.9</v>
      </c>
      <c r="U61" s="35">
        <f t="shared" si="50"/>
        <v>106.68</v>
      </c>
      <c r="V61" s="35">
        <f t="shared" si="51"/>
        <v>124.46000000000001</v>
      </c>
      <c r="W61" s="40"/>
      <c r="X61" s="40"/>
      <c r="Y61" s="35">
        <f t="shared" si="52"/>
        <v>142.24</v>
      </c>
      <c r="Z61" s="35">
        <f t="shared" si="53"/>
        <v>160.02000000000001</v>
      </c>
      <c r="AA61" s="35">
        <f t="shared" si="54"/>
        <v>177.8</v>
      </c>
      <c r="AB61" s="36"/>
      <c r="AC61" s="37"/>
      <c r="AD61" s="35">
        <f t="shared" si="55"/>
        <v>195.58</v>
      </c>
      <c r="AE61" s="35">
        <f t="shared" si="56"/>
        <v>213.36</v>
      </c>
      <c r="AF61" s="38">
        <f t="shared" si="66"/>
        <v>231.14000000000001</v>
      </c>
      <c r="AG61" s="35">
        <v>267.95999999999998</v>
      </c>
      <c r="AH61" s="38">
        <f t="shared" si="67"/>
        <v>248.92000000000002</v>
      </c>
      <c r="AI61" s="38">
        <f t="shared" si="68"/>
        <v>266.70000000000005</v>
      </c>
      <c r="AJ61" s="38">
        <f t="shared" si="69"/>
        <v>284.48</v>
      </c>
      <c r="AK61" s="13">
        <f t="shared" si="70"/>
        <v>302.26</v>
      </c>
      <c r="AL61" s="13">
        <f t="shared" si="71"/>
        <v>320.04000000000002</v>
      </c>
    </row>
    <row r="63" spans="1:38">
      <c r="B63" s="11" t="s">
        <v>74</v>
      </c>
    </row>
    <row r="64" spans="1:38" s="2" customFormat="1" ht="90">
      <c r="A64" s="1"/>
      <c r="B64" s="86"/>
      <c r="C64" s="87"/>
      <c r="D64" s="23" t="s">
        <v>53</v>
      </c>
      <c r="E64" s="23" t="s">
        <v>54</v>
      </c>
      <c r="F64" s="52" t="s">
        <v>73</v>
      </c>
      <c r="G64" s="52" t="s">
        <v>75</v>
      </c>
      <c r="H64" s="61" t="s">
        <v>76</v>
      </c>
      <c r="I64" s="61" t="s">
        <v>35</v>
      </c>
      <c r="J64" s="58" t="s">
        <v>77</v>
      </c>
      <c r="K64" s="58" t="s">
        <v>35</v>
      </c>
      <c r="L64" s="55" t="s">
        <v>78</v>
      </c>
      <c r="M64" s="55" t="s">
        <v>35</v>
      </c>
      <c r="N64" s="24" t="s">
        <v>17</v>
      </c>
      <c r="O64" s="24" t="s">
        <v>18</v>
      </c>
      <c r="P64" s="24" t="s">
        <v>19</v>
      </c>
      <c r="Q64" s="24" t="s">
        <v>20</v>
      </c>
      <c r="R64" s="24" t="s">
        <v>21</v>
      </c>
      <c r="S64" s="24" t="s">
        <v>14</v>
      </c>
      <c r="T64" s="24" t="s">
        <v>21</v>
      </c>
      <c r="U64" s="24" t="s">
        <v>22</v>
      </c>
      <c r="V64" s="24" t="s">
        <v>23</v>
      </c>
      <c r="W64" s="24" t="s">
        <v>24</v>
      </c>
      <c r="X64" s="24" t="s">
        <v>13</v>
      </c>
      <c r="Y64" s="24" t="s">
        <v>24</v>
      </c>
      <c r="Z64" s="24" t="s">
        <v>25</v>
      </c>
      <c r="AA64" s="24" t="s">
        <v>26</v>
      </c>
      <c r="AB64" s="25"/>
      <c r="AC64" s="26"/>
      <c r="AD64" s="24" t="s">
        <v>27</v>
      </c>
      <c r="AE64" s="24" t="s">
        <v>28</v>
      </c>
      <c r="AF64" s="27" t="s">
        <v>39</v>
      </c>
      <c r="AG64" s="27" t="s">
        <v>40</v>
      </c>
      <c r="AH64" s="27" t="s">
        <v>40</v>
      </c>
      <c r="AI64" s="27" t="s">
        <v>41</v>
      </c>
      <c r="AJ64" s="27" t="s">
        <v>42</v>
      </c>
      <c r="AK64" s="14" t="s">
        <v>43</v>
      </c>
      <c r="AL64" s="14" t="s">
        <v>44</v>
      </c>
    </row>
    <row r="65" spans="1:38" s="2" customFormat="1" ht="15" hidden="1" customHeight="1">
      <c r="A65" s="3" t="s">
        <v>0</v>
      </c>
      <c r="B65" s="4" t="s">
        <v>6</v>
      </c>
      <c r="C65" s="85">
        <v>2.73</v>
      </c>
      <c r="D65" s="28"/>
      <c r="E65" s="28"/>
      <c r="F65" s="53">
        <v>8</v>
      </c>
      <c r="G65" s="53"/>
      <c r="H65" s="62"/>
      <c r="I65" s="62"/>
      <c r="J65" s="59"/>
      <c r="K65" s="59"/>
      <c r="L65" s="56"/>
      <c r="M65" s="56"/>
      <c r="N65" s="30">
        <f>C65*14</f>
        <v>38.22</v>
      </c>
      <c r="O65" s="29">
        <v>8</v>
      </c>
      <c r="P65" s="29">
        <v>0</v>
      </c>
      <c r="Q65" s="30">
        <f>N65-P65*N65</f>
        <v>38.22</v>
      </c>
      <c r="R65" s="30">
        <f>Q65*O65</f>
        <v>305.76</v>
      </c>
      <c r="S65" s="30"/>
      <c r="T65" s="31">
        <f>R65*0.7</f>
        <v>214.03199999999998</v>
      </c>
      <c r="U65" s="29">
        <f>O65*2</f>
        <v>16</v>
      </c>
      <c r="V65" s="29">
        <v>45</v>
      </c>
      <c r="W65" s="30">
        <f>N65-(V65*N65/100)</f>
        <v>21.021000000000001</v>
      </c>
      <c r="X65" s="30">
        <f>U65*W65</f>
        <v>336.33600000000001</v>
      </c>
      <c r="Y65" s="30">
        <f>X65-T65</f>
        <v>122.30400000000003</v>
      </c>
      <c r="Z65" s="32">
        <f>O65*3</f>
        <v>24</v>
      </c>
      <c r="AA65" s="32">
        <v>65</v>
      </c>
      <c r="AB65" s="25"/>
      <c r="AC65" s="26"/>
      <c r="AD65" s="32">
        <v>65</v>
      </c>
      <c r="AE65" s="32">
        <v>65</v>
      </c>
      <c r="AF65" s="33">
        <v>65</v>
      </c>
      <c r="AG65" s="33">
        <v>65</v>
      </c>
      <c r="AH65" s="33">
        <v>65</v>
      </c>
      <c r="AI65" s="33">
        <v>65</v>
      </c>
      <c r="AJ65" s="33">
        <v>65</v>
      </c>
      <c r="AK65" s="12">
        <v>65</v>
      </c>
      <c r="AL65" s="12">
        <v>65</v>
      </c>
    </row>
    <row r="66" spans="1:38" s="2" customFormat="1" ht="15" customHeight="1">
      <c r="A66" s="93" t="s">
        <v>1</v>
      </c>
      <c r="B66" s="5" t="s">
        <v>48</v>
      </c>
      <c r="C66" s="104">
        <v>2.52</v>
      </c>
      <c r="D66" s="34">
        <v>14</v>
      </c>
      <c r="E66" s="34">
        <f>C66*D66</f>
        <v>35.28</v>
      </c>
      <c r="F66" s="75">
        <f>G66/E66</f>
        <v>93.197278911564624</v>
      </c>
      <c r="G66" s="77">
        <v>3288</v>
      </c>
      <c r="H66" s="63">
        <f>I66/E66</f>
        <v>77.664399092970513</v>
      </c>
      <c r="I66" s="63">
        <v>2740</v>
      </c>
      <c r="J66" s="60">
        <f>K66/E66</f>
        <v>62.131519274376416</v>
      </c>
      <c r="K66" s="60">
        <v>2192</v>
      </c>
      <c r="L66" s="57">
        <f>M66/E66</f>
        <v>47.165532879818592</v>
      </c>
      <c r="M66" s="57">
        <v>1664</v>
      </c>
      <c r="N66" s="35">
        <f>C66*14</f>
        <v>35.28</v>
      </c>
      <c r="O66" s="35">
        <f>C66*14*2</f>
        <v>70.56</v>
      </c>
      <c r="P66" s="35">
        <f>C66*14*3</f>
        <v>105.84</v>
      </c>
      <c r="Q66" s="35">
        <f t="shared" ref="Q66:Q80" si="75">C66*14*4</f>
        <v>141.12</v>
      </c>
      <c r="R66" s="35"/>
      <c r="S66" s="35"/>
      <c r="T66" s="35">
        <f>C66*14*5</f>
        <v>176.4</v>
      </c>
      <c r="U66" s="35">
        <f t="shared" ref="U66:U80" si="76">C66*14*6</f>
        <v>211.68</v>
      </c>
      <c r="V66" s="35">
        <f t="shared" ref="V66:V80" si="77">C66*14*7</f>
        <v>246.96</v>
      </c>
      <c r="W66" s="35"/>
      <c r="X66" s="35"/>
      <c r="Y66" s="35">
        <f t="shared" ref="Y66:Y80" si="78">C66*14*8</f>
        <v>282.24</v>
      </c>
      <c r="Z66" s="35">
        <f t="shared" ref="Z66:Z80" si="79">C66*14*9</f>
        <v>317.52</v>
      </c>
      <c r="AA66" s="35">
        <f t="shared" ref="AA66:AA80" si="80">C66*14*10</f>
        <v>352.8</v>
      </c>
      <c r="AB66" s="36"/>
      <c r="AC66" s="37"/>
      <c r="AD66" s="35">
        <f t="shared" ref="AD66:AD80" si="81">C66*14*11</f>
        <v>388.08000000000004</v>
      </c>
      <c r="AE66" s="35">
        <f t="shared" ref="AE66:AE80" si="82">C66*14*12</f>
        <v>423.36</v>
      </c>
      <c r="AF66" s="38">
        <f>C66*14*13</f>
        <v>458.64</v>
      </c>
      <c r="AG66" s="38">
        <f>D66*14*13</f>
        <v>2548</v>
      </c>
      <c r="AH66" s="38">
        <f>C66*14*14</f>
        <v>493.92</v>
      </c>
      <c r="AI66" s="38">
        <f>C66*14*15</f>
        <v>529.20000000000005</v>
      </c>
      <c r="AJ66" s="38">
        <f>C66*14*16</f>
        <v>564.48</v>
      </c>
      <c r="AK66" s="13">
        <f>C66*14*17</f>
        <v>599.76</v>
      </c>
      <c r="AL66" s="13">
        <f>C66*14*18</f>
        <v>635.04</v>
      </c>
    </row>
    <row r="67" spans="1:38" ht="15" hidden="1" customHeight="1">
      <c r="A67" s="95"/>
      <c r="B67" s="5" t="s">
        <v>15</v>
      </c>
      <c r="C67" s="105"/>
      <c r="D67" s="34">
        <v>14</v>
      </c>
      <c r="E67" s="34">
        <f t="shared" ref="E67:E80" si="83">C67*D67</f>
        <v>0</v>
      </c>
      <c r="F67" s="75" t="e">
        <f t="shared" ref="F67:F80" si="84">G67/E67</f>
        <v>#DIV/0!</v>
      </c>
      <c r="G67" s="77">
        <v>3288</v>
      </c>
      <c r="H67" s="63" t="e">
        <f t="shared" ref="H67:H80" si="85">I67/E67</f>
        <v>#DIV/0!</v>
      </c>
      <c r="I67" s="63">
        <v>2740</v>
      </c>
      <c r="J67" s="60" t="e">
        <f t="shared" ref="J67:J80" si="86">K67/E67</f>
        <v>#DIV/0!</v>
      </c>
      <c r="K67" s="60">
        <v>2192</v>
      </c>
      <c r="L67" s="57" t="e">
        <f t="shared" ref="L67:L80" si="87">M67/E67</f>
        <v>#DIV/0!</v>
      </c>
      <c r="M67" s="57">
        <v>1664</v>
      </c>
      <c r="N67" s="35">
        <f t="shared" ref="N67:N68" si="88">C67*14</f>
        <v>0</v>
      </c>
      <c r="O67" s="35">
        <f t="shared" ref="O67:O68" si="89">C67*14*2</f>
        <v>0</v>
      </c>
      <c r="P67" s="35">
        <f t="shared" ref="P67:P68" si="90">C67*14*3</f>
        <v>0</v>
      </c>
      <c r="Q67" s="35">
        <f t="shared" si="75"/>
        <v>0</v>
      </c>
      <c r="R67" s="35"/>
      <c r="S67" s="35"/>
      <c r="T67" s="35">
        <f t="shared" ref="T67:T79" si="91">C67*14*5</f>
        <v>0</v>
      </c>
      <c r="U67" s="35">
        <f t="shared" si="76"/>
        <v>0</v>
      </c>
      <c r="V67" s="35">
        <f t="shared" si="77"/>
        <v>0</v>
      </c>
      <c r="W67" s="35"/>
      <c r="X67" s="35"/>
      <c r="Y67" s="35">
        <f t="shared" si="78"/>
        <v>0</v>
      </c>
      <c r="Z67" s="35">
        <f t="shared" si="79"/>
        <v>0</v>
      </c>
      <c r="AA67" s="35">
        <f t="shared" si="80"/>
        <v>0</v>
      </c>
      <c r="AB67" s="36"/>
      <c r="AC67" s="37"/>
      <c r="AD67" s="35">
        <f t="shared" si="81"/>
        <v>0</v>
      </c>
      <c r="AE67" s="35">
        <f t="shared" si="82"/>
        <v>0</v>
      </c>
      <c r="AF67" s="38">
        <f t="shared" ref="AF67:AF80" si="92">C67*14*13</f>
        <v>0</v>
      </c>
      <c r="AG67" s="38">
        <v>0</v>
      </c>
      <c r="AH67" s="38">
        <f t="shared" ref="AH67:AH80" si="93">C67*14*14</f>
        <v>0</v>
      </c>
      <c r="AI67" s="38">
        <f t="shared" ref="AI67:AI80" si="94">C67*14*15</f>
        <v>0</v>
      </c>
      <c r="AJ67" s="38">
        <f t="shared" ref="AJ67:AJ80" si="95">C67*14*16</f>
        <v>0</v>
      </c>
      <c r="AK67" s="13">
        <f t="shared" ref="AK67:AK80" si="96">C67*14*17</f>
        <v>0</v>
      </c>
      <c r="AL67" s="13">
        <f t="shared" ref="AL67:AL80" si="97">C67*14*18</f>
        <v>0</v>
      </c>
    </row>
    <row r="68" spans="1:38" ht="15" hidden="1" customHeight="1">
      <c r="A68" s="50"/>
      <c r="B68" s="5" t="s">
        <v>2</v>
      </c>
      <c r="C68" s="39"/>
      <c r="D68" s="34">
        <v>14</v>
      </c>
      <c r="E68" s="34">
        <f t="shared" si="83"/>
        <v>0</v>
      </c>
      <c r="F68" s="75" t="e">
        <f t="shared" si="84"/>
        <v>#DIV/0!</v>
      </c>
      <c r="G68" s="77">
        <v>3288</v>
      </c>
      <c r="H68" s="63" t="e">
        <f t="shared" si="85"/>
        <v>#DIV/0!</v>
      </c>
      <c r="I68" s="63">
        <v>2740</v>
      </c>
      <c r="J68" s="60" t="e">
        <f t="shared" si="86"/>
        <v>#DIV/0!</v>
      </c>
      <c r="K68" s="60">
        <v>2192</v>
      </c>
      <c r="L68" s="57" t="e">
        <f t="shared" si="87"/>
        <v>#DIV/0!</v>
      </c>
      <c r="M68" s="57">
        <v>1664</v>
      </c>
      <c r="N68" s="35">
        <f t="shared" si="88"/>
        <v>0</v>
      </c>
      <c r="O68" s="35">
        <f t="shared" si="89"/>
        <v>0</v>
      </c>
      <c r="P68" s="35">
        <f t="shared" si="90"/>
        <v>0</v>
      </c>
      <c r="Q68" s="35">
        <f t="shared" si="75"/>
        <v>0</v>
      </c>
      <c r="R68" s="35"/>
      <c r="S68" s="35"/>
      <c r="T68" s="35">
        <f t="shared" si="91"/>
        <v>0</v>
      </c>
      <c r="U68" s="35">
        <f t="shared" si="76"/>
        <v>0</v>
      </c>
      <c r="V68" s="35">
        <f t="shared" si="77"/>
        <v>0</v>
      </c>
      <c r="W68" s="35"/>
      <c r="X68" s="35"/>
      <c r="Y68" s="35">
        <f t="shared" si="78"/>
        <v>0</v>
      </c>
      <c r="Z68" s="35">
        <f t="shared" si="79"/>
        <v>0</v>
      </c>
      <c r="AA68" s="35">
        <f t="shared" si="80"/>
        <v>0</v>
      </c>
      <c r="AB68" s="36"/>
      <c r="AC68" s="37"/>
      <c r="AD68" s="35">
        <f t="shared" si="81"/>
        <v>0</v>
      </c>
      <c r="AE68" s="35">
        <f t="shared" si="82"/>
        <v>0</v>
      </c>
      <c r="AF68" s="38">
        <f t="shared" si="92"/>
        <v>0</v>
      </c>
      <c r="AG68" s="38">
        <v>0</v>
      </c>
      <c r="AH68" s="38">
        <f t="shared" si="93"/>
        <v>0</v>
      </c>
      <c r="AI68" s="38">
        <f t="shared" si="94"/>
        <v>0</v>
      </c>
      <c r="AJ68" s="38">
        <f t="shared" si="95"/>
        <v>0</v>
      </c>
      <c r="AK68" s="13">
        <f t="shared" si="96"/>
        <v>0</v>
      </c>
      <c r="AL68" s="13">
        <f t="shared" si="97"/>
        <v>0</v>
      </c>
    </row>
    <row r="69" spans="1:38" ht="15" customHeight="1">
      <c r="A69" s="49" t="s">
        <v>4</v>
      </c>
      <c r="B69" s="5" t="s">
        <v>3</v>
      </c>
      <c r="C69" s="34">
        <v>1.92</v>
      </c>
      <c r="D69" s="34">
        <v>14</v>
      </c>
      <c r="E69" s="34">
        <f t="shared" si="83"/>
        <v>26.88</v>
      </c>
      <c r="F69" s="75">
        <f t="shared" si="84"/>
        <v>122.32142857142857</v>
      </c>
      <c r="G69" s="77">
        <v>3288</v>
      </c>
      <c r="H69" s="63">
        <f t="shared" si="85"/>
        <v>101.93452380952381</v>
      </c>
      <c r="I69" s="63">
        <v>2740</v>
      </c>
      <c r="J69" s="60">
        <f t="shared" si="86"/>
        <v>81.547619047619051</v>
      </c>
      <c r="K69" s="60">
        <v>2192</v>
      </c>
      <c r="L69" s="57">
        <f t="shared" si="87"/>
        <v>61.904761904761905</v>
      </c>
      <c r="M69" s="57">
        <v>1664</v>
      </c>
      <c r="N69" s="35">
        <f>C69*14</f>
        <v>26.88</v>
      </c>
      <c r="O69" s="35">
        <f>C69*14*2</f>
        <v>53.76</v>
      </c>
      <c r="P69" s="35">
        <f>C69*14*3</f>
        <v>80.64</v>
      </c>
      <c r="Q69" s="35">
        <f t="shared" si="75"/>
        <v>107.52</v>
      </c>
      <c r="R69" s="35"/>
      <c r="S69" s="35"/>
      <c r="T69" s="35">
        <f t="shared" si="91"/>
        <v>134.4</v>
      </c>
      <c r="U69" s="35">
        <f t="shared" si="76"/>
        <v>161.28</v>
      </c>
      <c r="V69" s="35">
        <f t="shared" si="77"/>
        <v>188.16</v>
      </c>
      <c r="W69" s="35"/>
      <c r="X69" s="35"/>
      <c r="Y69" s="35">
        <f t="shared" si="78"/>
        <v>215.04</v>
      </c>
      <c r="Z69" s="35">
        <f t="shared" si="79"/>
        <v>241.92</v>
      </c>
      <c r="AA69" s="35">
        <f t="shared" si="80"/>
        <v>268.8</v>
      </c>
      <c r="AB69" s="36"/>
      <c r="AC69" s="37"/>
      <c r="AD69" s="35">
        <f t="shared" si="81"/>
        <v>295.68</v>
      </c>
      <c r="AE69" s="35">
        <f t="shared" si="82"/>
        <v>322.56</v>
      </c>
      <c r="AF69" s="38">
        <f t="shared" si="92"/>
        <v>349.44</v>
      </c>
      <c r="AG69" s="38">
        <v>286.44000000000005</v>
      </c>
      <c r="AH69" s="38">
        <f t="shared" si="93"/>
        <v>376.32</v>
      </c>
      <c r="AI69" s="38">
        <f t="shared" si="94"/>
        <v>403.2</v>
      </c>
      <c r="AJ69" s="38">
        <f t="shared" si="95"/>
        <v>430.08</v>
      </c>
      <c r="AK69" s="13">
        <f t="shared" si="96"/>
        <v>456.96</v>
      </c>
      <c r="AL69" s="13">
        <f t="shared" si="97"/>
        <v>483.84</v>
      </c>
    </row>
    <row r="70" spans="1:38" ht="15" customHeight="1">
      <c r="A70" s="49"/>
      <c r="B70" s="5" t="s">
        <v>16</v>
      </c>
      <c r="C70" s="34">
        <v>1.79</v>
      </c>
      <c r="D70" s="34">
        <v>14</v>
      </c>
      <c r="E70" s="34">
        <f t="shared" si="83"/>
        <v>25.060000000000002</v>
      </c>
      <c r="F70" s="75">
        <f t="shared" si="84"/>
        <v>131.20510774142059</v>
      </c>
      <c r="G70" s="77">
        <v>3288</v>
      </c>
      <c r="H70" s="63">
        <f t="shared" si="85"/>
        <v>109.33758978451715</v>
      </c>
      <c r="I70" s="63">
        <v>2740</v>
      </c>
      <c r="J70" s="60">
        <f t="shared" si="86"/>
        <v>87.470071827613722</v>
      </c>
      <c r="K70" s="60">
        <v>2192</v>
      </c>
      <c r="L70" s="57">
        <f t="shared" si="87"/>
        <v>66.400638467677567</v>
      </c>
      <c r="M70" s="57">
        <v>1664</v>
      </c>
      <c r="N70" s="35">
        <f>C70*14</f>
        <v>25.060000000000002</v>
      </c>
      <c r="O70" s="35">
        <f>C70*14*2</f>
        <v>50.120000000000005</v>
      </c>
      <c r="P70" s="35">
        <f>C70*14*3</f>
        <v>75.180000000000007</v>
      </c>
      <c r="Q70" s="35">
        <f t="shared" si="75"/>
        <v>100.24000000000001</v>
      </c>
      <c r="R70" s="35"/>
      <c r="S70" s="35"/>
      <c r="T70" s="35">
        <f t="shared" si="91"/>
        <v>125.30000000000001</v>
      </c>
      <c r="U70" s="35">
        <f t="shared" si="76"/>
        <v>150.36000000000001</v>
      </c>
      <c r="V70" s="35">
        <f t="shared" si="77"/>
        <v>175.42000000000002</v>
      </c>
      <c r="W70" s="35"/>
      <c r="X70" s="35"/>
      <c r="Y70" s="35">
        <f t="shared" si="78"/>
        <v>200.48000000000002</v>
      </c>
      <c r="Z70" s="35">
        <f t="shared" si="79"/>
        <v>225.54000000000002</v>
      </c>
      <c r="AA70" s="35">
        <f t="shared" si="80"/>
        <v>250.60000000000002</v>
      </c>
      <c r="AB70" s="36"/>
      <c r="AC70" s="37"/>
      <c r="AD70" s="35">
        <f t="shared" si="81"/>
        <v>275.66000000000003</v>
      </c>
      <c r="AE70" s="35">
        <f t="shared" si="82"/>
        <v>300.72000000000003</v>
      </c>
      <c r="AF70" s="38">
        <f t="shared" si="92"/>
        <v>325.78000000000003</v>
      </c>
      <c r="AG70" s="38">
        <v>267.95999999999998</v>
      </c>
      <c r="AH70" s="38">
        <f t="shared" si="93"/>
        <v>350.84000000000003</v>
      </c>
      <c r="AI70" s="38">
        <f t="shared" si="94"/>
        <v>375.90000000000003</v>
      </c>
      <c r="AJ70" s="38">
        <f t="shared" si="95"/>
        <v>400.96000000000004</v>
      </c>
      <c r="AK70" s="13">
        <f t="shared" si="96"/>
        <v>426.02000000000004</v>
      </c>
      <c r="AL70" s="13">
        <f t="shared" si="97"/>
        <v>451.08000000000004</v>
      </c>
    </row>
    <row r="71" spans="1:38" ht="15" customHeight="1">
      <c r="A71" s="49" t="s">
        <v>5</v>
      </c>
      <c r="B71" s="5" t="s">
        <v>29</v>
      </c>
      <c r="C71" s="34">
        <v>1.79</v>
      </c>
      <c r="D71" s="34">
        <v>14</v>
      </c>
      <c r="E71" s="34">
        <f t="shared" si="83"/>
        <v>25.060000000000002</v>
      </c>
      <c r="F71" s="75">
        <f t="shared" si="84"/>
        <v>131.20510774142059</v>
      </c>
      <c r="G71" s="77">
        <v>3288</v>
      </c>
      <c r="H71" s="63">
        <f t="shared" si="85"/>
        <v>109.33758978451715</v>
      </c>
      <c r="I71" s="63">
        <v>2740</v>
      </c>
      <c r="J71" s="60">
        <f t="shared" si="86"/>
        <v>87.470071827613722</v>
      </c>
      <c r="K71" s="60">
        <v>2192</v>
      </c>
      <c r="L71" s="57">
        <f t="shared" si="87"/>
        <v>66.400638467677567</v>
      </c>
      <c r="M71" s="57">
        <v>1664</v>
      </c>
      <c r="N71" s="35">
        <f>C71*14</f>
        <v>25.060000000000002</v>
      </c>
      <c r="O71" s="35">
        <f>C71*14*2</f>
        <v>50.120000000000005</v>
      </c>
      <c r="P71" s="35">
        <f>C71*14*3</f>
        <v>75.180000000000007</v>
      </c>
      <c r="Q71" s="35">
        <f t="shared" si="75"/>
        <v>100.24000000000001</v>
      </c>
      <c r="R71" s="35"/>
      <c r="S71" s="35"/>
      <c r="T71" s="35">
        <f t="shared" si="91"/>
        <v>125.30000000000001</v>
      </c>
      <c r="U71" s="35">
        <f t="shared" si="76"/>
        <v>150.36000000000001</v>
      </c>
      <c r="V71" s="35">
        <f t="shared" si="77"/>
        <v>175.42000000000002</v>
      </c>
      <c r="W71" s="35"/>
      <c r="X71" s="35"/>
      <c r="Y71" s="35">
        <f t="shared" si="78"/>
        <v>200.48000000000002</v>
      </c>
      <c r="Z71" s="35">
        <f t="shared" si="79"/>
        <v>225.54000000000002</v>
      </c>
      <c r="AA71" s="35">
        <f t="shared" si="80"/>
        <v>250.60000000000002</v>
      </c>
      <c r="AB71" s="36"/>
      <c r="AC71" s="37"/>
      <c r="AD71" s="35">
        <f t="shared" si="81"/>
        <v>275.66000000000003</v>
      </c>
      <c r="AE71" s="35">
        <f t="shared" si="82"/>
        <v>300.72000000000003</v>
      </c>
      <c r="AF71" s="38">
        <f t="shared" si="92"/>
        <v>325.78000000000003</v>
      </c>
      <c r="AG71" s="38">
        <v>267.95999999999998</v>
      </c>
      <c r="AH71" s="38">
        <f t="shared" si="93"/>
        <v>350.84000000000003</v>
      </c>
      <c r="AI71" s="38">
        <f t="shared" si="94"/>
        <v>375.90000000000003</v>
      </c>
      <c r="AJ71" s="38">
        <f t="shared" si="95"/>
        <v>400.96000000000004</v>
      </c>
      <c r="AK71" s="13">
        <f t="shared" si="96"/>
        <v>426.02000000000004</v>
      </c>
      <c r="AL71" s="13">
        <f t="shared" si="97"/>
        <v>451.08000000000004</v>
      </c>
    </row>
    <row r="72" spans="1:38" ht="15" hidden="1" customHeight="1">
      <c r="A72" s="93"/>
      <c r="B72" s="5" t="s">
        <v>9</v>
      </c>
      <c r="C72" s="34"/>
      <c r="D72" s="34">
        <v>14</v>
      </c>
      <c r="E72" s="34">
        <f t="shared" si="83"/>
        <v>0</v>
      </c>
      <c r="F72" s="75" t="e">
        <f t="shared" si="84"/>
        <v>#DIV/0!</v>
      </c>
      <c r="G72" s="77">
        <v>3288</v>
      </c>
      <c r="H72" s="63" t="e">
        <f t="shared" si="85"/>
        <v>#DIV/0!</v>
      </c>
      <c r="I72" s="63">
        <v>2740</v>
      </c>
      <c r="J72" s="60" t="e">
        <f t="shared" si="86"/>
        <v>#DIV/0!</v>
      </c>
      <c r="K72" s="60">
        <v>2192</v>
      </c>
      <c r="L72" s="57" t="e">
        <f t="shared" si="87"/>
        <v>#DIV/0!</v>
      </c>
      <c r="M72" s="57">
        <v>1664</v>
      </c>
      <c r="N72" s="35">
        <f t="shared" ref="N72:N75" si="98">C72*14</f>
        <v>0</v>
      </c>
      <c r="O72" s="35">
        <f t="shared" ref="O72:O75" si="99">C72*14*2</f>
        <v>0</v>
      </c>
      <c r="P72" s="35">
        <f t="shared" ref="P72:P75" si="100">C72*14*3</f>
        <v>0</v>
      </c>
      <c r="Q72" s="35">
        <f t="shared" si="75"/>
        <v>0</v>
      </c>
      <c r="R72" s="35"/>
      <c r="S72" s="35"/>
      <c r="T72" s="35">
        <f t="shared" si="91"/>
        <v>0</v>
      </c>
      <c r="U72" s="35">
        <f t="shared" si="76"/>
        <v>0</v>
      </c>
      <c r="V72" s="35">
        <f t="shared" si="77"/>
        <v>0</v>
      </c>
      <c r="W72" s="35"/>
      <c r="X72" s="35"/>
      <c r="Y72" s="35">
        <f t="shared" si="78"/>
        <v>0</v>
      </c>
      <c r="Z72" s="35">
        <f t="shared" si="79"/>
        <v>0</v>
      </c>
      <c r="AA72" s="35">
        <f t="shared" si="80"/>
        <v>0</v>
      </c>
      <c r="AB72" s="36"/>
      <c r="AC72" s="37"/>
      <c r="AD72" s="35">
        <f t="shared" si="81"/>
        <v>0</v>
      </c>
      <c r="AE72" s="35">
        <f t="shared" si="82"/>
        <v>0</v>
      </c>
      <c r="AF72" s="38">
        <f t="shared" si="92"/>
        <v>0</v>
      </c>
      <c r="AG72" s="38">
        <v>0</v>
      </c>
      <c r="AH72" s="38">
        <f t="shared" si="93"/>
        <v>0</v>
      </c>
      <c r="AI72" s="38">
        <f t="shared" si="94"/>
        <v>0</v>
      </c>
      <c r="AJ72" s="38">
        <f t="shared" si="95"/>
        <v>0</v>
      </c>
      <c r="AK72" s="13">
        <f t="shared" si="96"/>
        <v>0</v>
      </c>
      <c r="AL72" s="13">
        <f t="shared" si="97"/>
        <v>0</v>
      </c>
    </row>
    <row r="73" spans="1:38" ht="15" hidden="1" customHeight="1">
      <c r="A73" s="94"/>
      <c r="B73" s="5" t="s">
        <v>10</v>
      </c>
      <c r="C73" s="34"/>
      <c r="D73" s="34">
        <v>14</v>
      </c>
      <c r="E73" s="34">
        <f t="shared" si="83"/>
        <v>0</v>
      </c>
      <c r="F73" s="75" t="e">
        <f t="shared" si="84"/>
        <v>#DIV/0!</v>
      </c>
      <c r="G73" s="77">
        <v>3288</v>
      </c>
      <c r="H73" s="63" t="e">
        <f t="shared" si="85"/>
        <v>#DIV/0!</v>
      </c>
      <c r="I73" s="63">
        <v>2740</v>
      </c>
      <c r="J73" s="60" t="e">
        <f t="shared" si="86"/>
        <v>#DIV/0!</v>
      </c>
      <c r="K73" s="60">
        <v>2192</v>
      </c>
      <c r="L73" s="57" t="e">
        <f t="shared" si="87"/>
        <v>#DIV/0!</v>
      </c>
      <c r="M73" s="57">
        <v>1664</v>
      </c>
      <c r="N73" s="35">
        <f t="shared" si="98"/>
        <v>0</v>
      </c>
      <c r="O73" s="35">
        <f t="shared" si="99"/>
        <v>0</v>
      </c>
      <c r="P73" s="35">
        <f t="shared" si="100"/>
        <v>0</v>
      </c>
      <c r="Q73" s="35">
        <f t="shared" si="75"/>
        <v>0</v>
      </c>
      <c r="R73" s="35"/>
      <c r="S73" s="35"/>
      <c r="T73" s="35">
        <f t="shared" si="91"/>
        <v>0</v>
      </c>
      <c r="U73" s="35">
        <f t="shared" si="76"/>
        <v>0</v>
      </c>
      <c r="V73" s="35">
        <f t="shared" si="77"/>
        <v>0</v>
      </c>
      <c r="W73" s="35"/>
      <c r="X73" s="35"/>
      <c r="Y73" s="35">
        <f t="shared" si="78"/>
        <v>0</v>
      </c>
      <c r="Z73" s="35">
        <f t="shared" si="79"/>
        <v>0</v>
      </c>
      <c r="AA73" s="35">
        <f t="shared" si="80"/>
        <v>0</v>
      </c>
      <c r="AB73" s="36"/>
      <c r="AC73" s="37"/>
      <c r="AD73" s="35">
        <f t="shared" si="81"/>
        <v>0</v>
      </c>
      <c r="AE73" s="35">
        <f t="shared" si="82"/>
        <v>0</v>
      </c>
      <c r="AF73" s="38">
        <f t="shared" si="92"/>
        <v>0</v>
      </c>
      <c r="AG73" s="38">
        <v>0</v>
      </c>
      <c r="AH73" s="38">
        <f t="shared" si="93"/>
        <v>0</v>
      </c>
      <c r="AI73" s="38">
        <f t="shared" si="94"/>
        <v>0</v>
      </c>
      <c r="AJ73" s="38">
        <f t="shared" si="95"/>
        <v>0</v>
      </c>
      <c r="AK73" s="13">
        <f t="shared" si="96"/>
        <v>0</v>
      </c>
      <c r="AL73" s="13">
        <f t="shared" si="97"/>
        <v>0</v>
      </c>
    </row>
    <row r="74" spans="1:38" ht="15" hidden="1" customHeight="1">
      <c r="A74" s="95"/>
      <c r="B74" s="5" t="s">
        <v>11</v>
      </c>
      <c r="C74" s="34"/>
      <c r="D74" s="34">
        <v>14</v>
      </c>
      <c r="E74" s="34">
        <f t="shared" si="83"/>
        <v>0</v>
      </c>
      <c r="F74" s="75" t="e">
        <f t="shared" si="84"/>
        <v>#DIV/0!</v>
      </c>
      <c r="G74" s="77">
        <v>3288</v>
      </c>
      <c r="H74" s="63" t="e">
        <f t="shared" si="85"/>
        <v>#DIV/0!</v>
      </c>
      <c r="I74" s="63">
        <v>2740</v>
      </c>
      <c r="J74" s="60" t="e">
        <f t="shared" si="86"/>
        <v>#DIV/0!</v>
      </c>
      <c r="K74" s="60">
        <v>2192</v>
      </c>
      <c r="L74" s="57" t="e">
        <f t="shared" si="87"/>
        <v>#DIV/0!</v>
      </c>
      <c r="M74" s="57">
        <v>1664</v>
      </c>
      <c r="N74" s="35">
        <f t="shared" si="98"/>
        <v>0</v>
      </c>
      <c r="O74" s="35">
        <f t="shared" si="99"/>
        <v>0</v>
      </c>
      <c r="P74" s="35">
        <f t="shared" si="100"/>
        <v>0</v>
      </c>
      <c r="Q74" s="35">
        <f t="shared" si="75"/>
        <v>0</v>
      </c>
      <c r="R74" s="35"/>
      <c r="S74" s="35"/>
      <c r="T74" s="35">
        <f t="shared" si="91"/>
        <v>0</v>
      </c>
      <c r="U74" s="35">
        <f t="shared" si="76"/>
        <v>0</v>
      </c>
      <c r="V74" s="35">
        <f t="shared" si="77"/>
        <v>0</v>
      </c>
      <c r="W74" s="35"/>
      <c r="X74" s="35"/>
      <c r="Y74" s="35">
        <f t="shared" si="78"/>
        <v>0</v>
      </c>
      <c r="Z74" s="35">
        <f t="shared" si="79"/>
        <v>0</v>
      </c>
      <c r="AA74" s="35">
        <f t="shared" si="80"/>
        <v>0</v>
      </c>
      <c r="AB74" s="36"/>
      <c r="AC74" s="37"/>
      <c r="AD74" s="35">
        <f t="shared" si="81"/>
        <v>0</v>
      </c>
      <c r="AE74" s="35">
        <f t="shared" si="82"/>
        <v>0</v>
      </c>
      <c r="AF74" s="38">
        <f t="shared" si="92"/>
        <v>0</v>
      </c>
      <c r="AG74" s="38">
        <v>0</v>
      </c>
      <c r="AH74" s="38">
        <f t="shared" si="93"/>
        <v>0</v>
      </c>
      <c r="AI74" s="38">
        <f t="shared" si="94"/>
        <v>0</v>
      </c>
      <c r="AJ74" s="38">
        <f t="shared" si="95"/>
        <v>0</v>
      </c>
      <c r="AK74" s="13">
        <f t="shared" si="96"/>
        <v>0</v>
      </c>
      <c r="AL74" s="13">
        <f t="shared" si="97"/>
        <v>0</v>
      </c>
    </row>
    <row r="75" spans="1:38" ht="15" hidden="1" customHeight="1">
      <c r="A75" s="51" t="s">
        <v>8</v>
      </c>
      <c r="B75" s="5" t="s">
        <v>7</v>
      </c>
      <c r="C75" s="34" t="e">
        <f>#REF!</f>
        <v>#REF!</v>
      </c>
      <c r="D75" s="34">
        <v>14</v>
      </c>
      <c r="E75" s="34" t="e">
        <f t="shared" si="83"/>
        <v>#REF!</v>
      </c>
      <c r="F75" s="75" t="e">
        <f t="shared" si="84"/>
        <v>#REF!</v>
      </c>
      <c r="G75" s="77">
        <v>3288</v>
      </c>
      <c r="H75" s="63" t="e">
        <f t="shared" si="85"/>
        <v>#REF!</v>
      </c>
      <c r="I75" s="63">
        <v>2740</v>
      </c>
      <c r="J75" s="60" t="e">
        <f t="shared" si="86"/>
        <v>#REF!</v>
      </c>
      <c r="K75" s="60">
        <v>2192</v>
      </c>
      <c r="L75" s="57" t="e">
        <f t="shared" si="87"/>
        <v>#REF!</v>
      </c>
      <c r="M75" s="57">
        <v>1664</v>
      </c>
      <c r="N75" s="35" t="e">
        <f t="shared" si="98"/>
        <v>#REF!</v>
      </c>
      <c r="O75" s="35" t="e">
        <f t="shared" si="99"/>
        <v>#REF!</v>
      </c>
      <c r="P75" s="35" t="e">
        <f t="shared" si="100"/>
        <v>#REF!</v>
      </c>
      <c r="Q75" s="35" t="e">
        <f t="shared" si="75"/>
        <v>#REF!</v>
      </c>
      <c r="R75" s="35"/>
      <c r="S75" s="35"/>
      <c r="T75" s="35" t="e">
        <f t="shared" si="91"/>
        <v>#REF!</v>
      </c>
      <c r="U75" s="35" t="e">
        <f t="shared" si="76"/>
        <v>#REF!</v>
      </c>
      <c r="V75" s="35" t="e">
        <f t="shared" si="77"/>
        <v>#REF!</v>
      </c>
      <c r="W75" s="35"/>
      <c r="X75" s="35"/>
      <c r="Y75" s="35" t="e">
        <f t="shared" si="78"/>
        <v>#REF!</v>
      </c>
      <c r="Z75" s="35" t="e">
        <f t="shared" si="79"/>
        <v>#REF!</v>
      </c>
      <c r="AA75" s="35" t="e">
        <f t="shared" si="80"/>
        <v>#REF!</v>
      </c>
      <c r="AB75" s="36"/>
      <c r="AC75" s="37"/>
      <c r="AD75" s="35" t="e">
        <f t="shared" si="81"/>
        <v>#REF!</v>
      </c>
      <c r="AE75" s="35" t="e">
        <f t="shared" si="82"/>
        <v>#REF!</v>
      </c>
      <c r="AF75" s="38" t="e">
        <f t="shared" si="92"/>
        <v>#REF!</v>
      </c>
      <c r="AG75" s="38" t="e">
        <v>#REF!</v>
      </c>
      <c r="AH75" s="38" t="e">
        <f t="shared" si="93"/>
        <v>#REF!</v>
      </c>
      <c r="AI75" s="38" t="e">
        <f t="shared" si="94"/>
        <v>#REF!</v>
      </c>
      <c r="AJ75" s="38" t="e">
        <f t="shared" si="95"/>
        <v>#REF!</v>
      </c>
      <c r="AK75" s="13" t="e">
        <f t="shared" si="96"/>
        <v>#REF!</v>
      </c>
      <c r="AL75" s="13" t="e">
        <f t="shared" si="97"/>
        <v>#REF!</v>
      </c>
    </row>
    <row r="76" spans="1:38" ht="15" customHeight="1">
      <c r="A76" s="6"/>
      <c r="B76" s="5" t="s">
        <v>47</v>
      </c>
      <c r="C76" s="34">
        <v>1.4</v>
      </c>
      <c r="D76" s="34">
        <v>14</v>
      </c>
      <c r="E76" s="34">
        <f t="shared" si="83"/>
        <v>19.599999999999998</v>
      </c>
      <c r="F76" s="75">
        <f t="shared" si="84"/>
        <v>167.75510204081635</v>
      </c>
      <c r="G76" s="77">
        <v>3288</v>
      </c>
      <c r="H76" s="63">
        <f t="shared" si="85"/>
        <v>139.79591836734696</v>
      </c>
      <c r="I76" s="63">
        <v>2740</v>
      </c>
      <c r="J76" s="60">
        <f t="shared" si="86"/>
        <v>111.83673469387756</v>
      </c>
      <c r="K76" s="60">
        <v>2192</v>
      </c>
      <c r="L76" s="57">
        <f t="shared" si="87"/>
        <v>84.897959183673478</v>
      </c>
      <c r="M76" s="57">
        <v>1664</v>
      </c>
      <c r="N76" s="35">
        <f>C76*14</f>
        <v>19.599999999999998</v>
      </c>
      <c r="O76" s="35">
        <f>C76*14*2</f>
        <v>39.199999999999996</v>
      </c>
      <c r="P76" s="35">
        <f>C76*14*3</f>
        <v>58.8</v>
      </c>
      <c r="Q76" s="35">
        <f t="shared" si="75"/>
        <v>78.399999999999991</v>
      </c>
      <c r="R76" s="35"/>
      <c r="S76" s="35"/>
      <c r="T76" s="35">
        <f t="shared" si="91"/>
        <v>97.999999999999986</v>
      </c>
      <c r="U76" s="35">
        <f t="shared" si="76"/>
        <v>117.6</v>
      </c>
      <c r="V76" s="35">
        <f t="shared" si="77"/>
        <v>137.19999999999999</v>
      </c>
      <c r="W76" s="35"/>
      <c r="X76" s="35"/>
      <c r="Y76" s="35">
        <f t="shared" si="78"/>
        <v>156.79999999999998</v>
      </c>
      <c r="Z76" s="35">
        <f t="shared" si="79"/>
        <v>176.39999999999998</v>
      </c>
      <c r="AA76" s="35">
        <f t="shared" si="80"/>
        <v>195.99999999999997</v>
      </c>
      <c r="AB76" s="40"/>
      <c r="AC76" s="40"/>
      <c r="AD76" s="35">
        <f t="shared" si="81"/>
        <v>215.59999999999997</v>
      </c>
      <c r="AE76" s="35">
        <f t="shared" si="82"/>
        <v>235.2</v>
      </c>
      <c r="AF76" s="38">
        <f t="shared" si="92"/>
        <v>254.79999999999998</v>
      </c>
      <c r="AG76" s="38">
        <v>209.44000000000003</v>
      </c>
      <c r="AH76" s="38">
        <f t="shared" si="93"/>
        <v>274.39999999999998</v>
      </c>
      <c r="AI76" s="38">
        <f t="shared" si="94"/>
        <v>293.99999999999994</v>
      </c>
      <c r="AJ76" s="38">
        <f t="shared" si="95"/>
        <v>313.59999999999997</v>
      </c>
      <c r="AK76" s="13">
        <f t="shared" si="96"/>
        <v>333.2</v>
      </c>
      <c r="AL76" s="13">
        <f t="shared" si="97"/>
        <v>352.79999999999995</v>
      </c>
    </row>
    <row r="77" spans="1:38" ht="15" customHeight="1">
      <c r="A77" s="6"/>
      <c r="B77" s="5" t="s">
        <v>50</v>
      </c>
      <c r="C77" s="34">
        <v>1.79</v>
      </c>
      <c r="D77" s="34">
        <v>14</v>
      </c>
      <c r="E77" s="34">
        <f t="shared" si="83"/>
        <v>25.060000000000002</v>
      </c>
      <c r="F77" s="75">
        <f t="shared" si="84"/>
        <v>131.20510774142059</v>
      </c>
      <c r="G77" s="77">
        <v>3288</v>
      </c>
      <c r="H77" s="63">
        <f t="shared" si="85"/>
        <v>109.33758978451715</v>
      </c>
      <c r="I77" s="63">
        <v>2740</v>
      </c>
      <c r="J77" s="60">
        <f t="shared" si="86"/>
        <v>87.470071827613722</v>
      </c>
      <c r="K77" s="60">
        <v>2192</v>
      </c>
      <c r="L77" s="57">
        <f t="shared" si="87"/>
        <v>66.400638467677567</v>
      </c>
      <c r="M77" s="57">
        <v>1664</v>
      </c>
      <c r="N77" s="35">
        <f>C77*14</f>
        <v>25.060000000000002</v>
      </c>
      <c r="O77" s="35">
        <f>C77*14*2</f>
        <v>50.120000000000005</v>
      </c>
      <c r="P77" s="35">
        <f>C77*14*3</f>
        <v>75.180000000000007</v>
      </c>
      <c r="Q77" s="35">
        <f t="shared" si="75"/>
        <v>100.24000000000001</v>
      </c>
      <c r="R77" s="35"/>
      <c r="S77" s="35"/>
      <c r="T77" s="35">
        <f t="shared" si="91"/>
        <v>125.30000000000001</v>
      </c>
      <c r="U77" s="35">
        <f t="shared" si="76"/>
        <v>150.36000000000001</v>
      </c>
      <c r="V77" s="35">
        <f t="shared" si="77"/>
        <v>175.42000000000002</v>
      </c>
      <c r="W77" s="35"/>
      <c r="X77" s="35"/>
      <c r="Y77" s="35">
        <f t="shared" si="78"/>
        <v>200.48000000000002</v>
      </c>
      <c r="Z77" s="35">
        <f t="shared" si="79"/>
        <v>225.54000000000002</v>
      </c>
      <c r="AA77" s="35">
        <f t="shared" si="80"/>
        <v>250.60000000000002</v>
      </c>
      <c r="AB77" s="40"/>
      <c r="AC77" s="40"/>
      <c r="AD77" s="35">
        <f t="shared" si="81"/>
        <v>275.66000000000003</v>
      </c>
      <c r="AE77" s="35">
        <f t="shared" si="82"/>
        <v>300.72000000000003</v>
      </c>
      <c r="AF77" s="38">
        <f t="shared" si="92"/>
        <v>325.78000000000003</v>
      </c>
      <c r="AG77" s="35">
        <v>209.44000000000003</v>
      </c>
      <c r="AH77" s="38">
        <f t="shared" si="93"/>
        <v>350.84000000000003</v>
      </c>
      <c r="AI77" s="38">
        <f t="shared" si="94"/>
        <v>375.90000000000003</v>
      </c>
      <c r="AJ77" s="38">
        <f t="shared" si="95"/>
        <v>400.96000000000004</v>
      </c>
      <c r="AK77" s="13">
        <f t="shared" si="96"/>
        <v>426.02000000000004</v>
      </c>
      <c r="AL77" s="13">
        <f t="shared" si="97"/>
        <v>451.08000000000004</v>
      </c>
    </row>
    <row r="78" spans="1:38">
      <c r="B78" s="5" t="s">
        <v>51</v>
      </c>
      <c r="C78" s="41">
        <v>1.71</v>
      </c>
      <c r="D78" s="34">
        <v>14</v>
      </c>
      <c r="E78" s="34">
        <f t="shared" si="83"/>
        <v>23.939999999999998</v>
      </c>
      <c r="F78" s="75">
        <f t="shared" si="84"/>
        <v>137.34335839598998</v>
      </c>
      <c r="G78" s="77">
        <v>3288</v>
      </c>
      <c r="H78" s="63">
        <f t="shared" si="85"/>
        <v>114.45279866332498</v>
      </c>
      <c r="I78" s="63">
        <v>2740</v>
      </c>
      <c r="J78" s="60">
        <f t="shared" si="86"/>
        <v>91.562238930659987</v>
      </c>
      <c r="K78" s="60">
        <v>2192</v>
      </c>
      <c r="L78" s="57">
        <f t="shared" si="87"/>
        <v>69.507101086048465</v>
      </c>
      <c r="M78" s="57">
        <v>1664</v>
      </c>
      <c r="N78" s="35">
        <f>C78*14</f>
        <v>23.939999999999998</v>
      </c>
      <c r="O78" s="35">
        <f>C78*14*2</f>
        <v>47.879999999999995</v>
      </c>
      <c r="P78" s="35">
        <f>C78*14*3</f>
        <v>71.819999999999993</v>
      </c>
      <c r="Q78" s="35">
        <f t="shared" si="75"/>
        <v>95.759999999999991</v>
      </c>
      <c r="R78" s="40"/>
      <c r="S78" s="40"/>
      <c r="T78" s="35">
        <f t="shared" si="91"/>
        <v>119.69999999999999</v>
      </c>
      <c r="U78" s="35">
        <f t="shared" si="76"/>
        <v>143.63999999999999</v>
      </c>
      <c r="V78" s="35">
        <f t="shared" si="77"/>
        <v>167.57999999999998</v>
      </c>
      <c r="W78" s="40"/>
      <c r="X78" s="40"/>
      <c r="Y78" s="35">
        <f t="shared" si="78"/>
        <v>191.51999999999998</v>
      </c>
      <c r="Z78" s="35">
        <f t="shared" si="79"/>
        <v>215.45999999999998</v>
      </c>
      <c r="AA78" s="35">
        <f t="shared" si="80"/>
        <v>239.39999999999998</v>
      </c>
      <c r="AB78" s="36"/>
      <c r="AC78" s="37"/>
      <c r="AD78" s="35">
        <f t="shared" si="81"/>
        <v>263.33999999999997</v>
      </c>
      <c r="AE78" s="35">
        <f t="shared" si="82"/>
        <v>287.27999999999997</v>
      </c>
      <c r="AF78" s="38">
        <f t="shared" si="92"/>
        <v>311.21999999999997</v>
      </c>
      <c r="AG78" s="38">
        <v>267.95999999999998</v>
      </c>
      <c r="AH78" s="38">
        <f t="shared" si="93"/>
        <v>335.15999999999997</v>
      </c>
      <c r="AI78" s="38">
        <f t="shared" si="94"/>
        <v>359.09999999999997</v>
      </c>
      <c r="AJ78" s="38">
        <f t="shared" si="95"/>
        <v>383.03999999999996</v>
      </c>
      <c r="AK78" s="13">
        <f t="shared" si="96"/>
        <v>406.97999999999996</v>
      </c>
      <c r="AL78" s="13">
        <f t="shared" si="97"/>
        <v>430.91999999999996</v>
      </c>
    </row>
    <row r="79" spans="1:38">
      <c r="B79" s="5" t="s">
        <v>49</v>
      </c>
      <c r="C79" s="41">
        <v>1.79</v>
      </c>
      <c r="D79" s="34">
        <v>14</v>
      </c>
      <c r="E79" s="34">
        <f t="shared" si="83"/>
        <v>25.060000000000002</v>
      </c>
      <c r="F79" s="75">
        <f t="shared" si="84"/>
        <v>131.20510774142059</v>
      </c>
      <c r="G79" s="77">
        <v>3288</v>
      </c>
      <c r="H79" s="63">
        <f t="shared" si="85"/>
        <v>109.33758978451715</v>
      </c>
      <c r="I79" s="63">
        <v>2740</v>
      </c>
      <c r="J79" s="60">
        <f t="shared" si="86"/>
        <v>87.470071827613722</v>
      </c>
      <c r="K79" s="60">
        <v>2192</v>
      </c>
      <c r="L79" s="57">
        <f t="shared" si="87"/>
        <v>66.400638467677567</v>
      </c>
      <c r="M79" s="57">
        <v>1664</v>
      </c>
      <c r="N79" s="35">
        <f>C79*14</f>
        <v>25.060000000000002</v>
      </c>
      <c r="O79" s="35">
        <f>C79*14*2</f>
        <v>50.120000000000005</v>
      </c>
      <c r="P79" s="35">
        <f>C79*14*3</f>
        <v>75.180000000000007</v>
      </c>
      <c r="Q79" s="35">
        <f t="shared" si="75"/>
        <v>100.24000000000001</v>
      </c>
      <c r="R79" s="40"/>
      <c r="S79" s="40"/>
      <c r="T79" s="35">
        <f t="shared" si="91"/>
        <v>125.30000000000001</v>
      </c>
      <c r="U79" s="35">
        <f t="shared" si="76"/>
        <v>150.36000000000001</v>
      </c>
      <c r="V79" s="35">
        <f t="shared" si="77"/>
        <v>175.42000000000002</v>
      </c>
      <c r="W79" s="40"/>
      <c r="X79" s="40"/>
      <c r="Y79" s="35">
        <f t="shared" si="78"/>
        <v>200.48000000000002</v>
      </c>
      <c r="Z79" s="35">
        <f t="shared" si="79"/>
        <v>225.54000000000002</v>
      </c>
      <c r="AA79" s="35">
        <f t="shared" si="80"/>
        <v>250.60000000000002</v>
      </c>
      <c r="AB79" s="36"/>
      <c r="AC79" s="37"/>
      <c r="AD79" s="35">
        <f t="shared" si="81"/>
        <v>275.66000000000003</v>
      </c>
      <c r="AE79" s="35">
        <f t="shared" si="82"/>
        <v>300.72000000000003</v>
      </c>
      <c r="AF79" s="38">
        <f t="shared" si="92"/>
        <v>325.78000000000003</v>
      </c>
      <c r="AG79" s="35">
        <v>189.42</v>
      </c>
      <c r="AH79" s="38">
        <f t="shared" si="93"/>
        <v>350.84000000000003</v>
      </c>
      <c r="AI79" s="38">
        <f t="shared" si="94"/>
        <v>375.90000000000003</v>
      </c>
      <c r="AJ79" s="38">
        <f t="shared" si="95"/>
        <v>400.96000000000004</v>
      </c>
      <c r="AK79" s="13">
        <f t="shared" si="96"/>
        <v>426.02000000000004</v>
      </c>
      <c r="AL79" s="13">
        <f t="shared" si="97"/>
        <v>451.08000000000004</v>
      </c>
    </row>
    <row r="80" spans="1:38">
      <c r="B80" s="5" t="s">
        <v>52</v>
      </c>
      <c r="C80" s="41">
        <v>1.27</v>
      </c>
      <c r="D80" s="34">
        <v>14</v>
      </c>
      <c r="E80" s="34">
        <f t="shared" si="83"/>
        <v>17.78</v>
      </c>
      <c r="F80" s="75">
        <f t="shared" si="84"/>
        <v>184.92688413948255</v>
      </c>
      <c r="G80" s="77">
        <v>3288</v>
      </c>
      <c r="H80" s="63">
        <f t="shared" si="85"/>
        <v>154.10573678290211</v>
      </c>
      <c r="I80" s="63">
        <v>2740</v>
      </c>
      <c r="J80" s="60">
        <f t="shared" si="86"/>
        <v>123.2845894263217</v>
      </c>
      <c r="K80" s="60">
        <v>2192</v>
      </c>
      <c r="L80" s="57">
        <f t="shared" si="87"/>
        <v>93.588301462317204</v>
      </c>
      <c r="M80" s="57">
        <v>1664</v>
      </c>
      <c r="N80" s="35">
        <f>C80*14</f>
        <v>17.78</v>
      </c>
      <c r="O80" s="35">
        <f>C80*14*2</f>
        <v>35.56</v>
      </c>
      <c r="P80" s="35">
        <f>C80*14*3</f>
        <v>53.34</v>
      </c>
      <c r="Q80" s="35">
        <f t="shared" si="75"/>
        <v>71.12</v>
      </c>
      <c r="R80" s="40"/>
      <c r="S80" s="40"/>
      <c r="T80" s="35">
        <f>C80*14*5</f>
        <v>88.9</v>
      </c>
      <c r="U80" s="35">
        <f t="shared" si="76"/>
        <v>106.68</v>
      </c>
      <c r="V80" s="35">
        <f t="shared" si="77"/>
        <v>124.46000000000001</v>
      </c>
      <c r="W80" s="40"/>
      <c r="X80" s="40"/>
      <c r="Y80" s="35">
        <f t="shared" si="78"/>
        <v>142.24</v>
      </c>
      <c r="Z80" s="35">
        <f t="shared" si="79"/>
        <v>160.02000000000001</v>
      </c>
      <c r="AA80" s="35">
        <f t="shared" si="80"/>
        <v>177.8</v>
      </c>
      <c r="AB80" s="36"/>
      <c r="AC80" s="37"/>
      <c r="AD80" s="35">
        <f t="shared" si="81"/>
        <v>195.58</v>
      </c>
      <c r="AE80" s="35">
        <f t="shared" si="82"/>
        <v>213.36</v>
      </c>
      <c r="AF80" s="38">
        <f t="shared" si="92"/>
        <v>231.14000000000001</v>
      </c>
      <c r="AG80" s="35">
        <v>267.95999999999998</v>
      </c>
      <c r="AH80" s="38">
        <f t="shared" si="93"/>
        <v>248.92000000000002</v>
      </c>
      <c r="AI80" s="38">
        <f t="shared" si="94"/>
        <v>266.70000000000005</v>
      </c>
      <c r="AJ80" s="38">
        <f t="shared" si="95"/>
        <v>284.48</v>
      </c>
      <c r="AK80" s="13">
        <f t="shared" si="96"/>
        <v>302.26</v>
      </c>
      <c r="AL80" s="13">
        <f t="shared" si="97"/>
        <v>320.04000000000002</v>
      </c>
    </row>
    <row r="81" spans="1:38">
      <c r="B81" s="7"/>
      <c r="C81" s="64"/>
      <c r="D81" s="65"/>
      <c r="E81" s="65"/>
      <c r="F81" s="79"/>
      <c r="G81" s="80"/>
      <c r="H81" s="81"/>
      <c r="I81" s="81"/>
      <c r="J81" s="82"/>
      <c r="K81" s="82"/>
      <c r="L81" s="83"/>
      <c r="M81" s="83"/>
      <c r="N81" s="66"/>
      <c r="O81" s="66"/>
      <c r="P81" s="66"/>
      <c r="Q81" s="66"/>
      <c r="R81" s="67"/>
      <c r="S81" s="67"/>
      <c r="T81" s="66"/>
      <c r="U81" s="66"/>
      <c r="V81" s="66"/>
      <c r="W81" s="67"/>
      <c r="X81" s="67"/>
      <c r="Y81" s="66"/>
      <c r="Z81" s="66"/>
      <c r="AA81" s="66"/>
      <c r="AB81" s="68"/>
      <c r="AC81" s="69"/>
      <c r="AD81" s="66"/>
      <c r="AE81" s="66"/>
      <c r="AF81" s="70"/>
      <c r="AG81" s="66"/>
      <c r="AH81" s="70"/>
      <c r="AI81" s="70"/>
      <c r="AJ81" s="70"/>
      <c r="AK81" s="84"/>
      <c r="AL81" s="84"/>
    </row>
    <row r="82" spans="1:38">
      <c r="B82" s="11" t="s">
        <v>85</v>
      </c>
    </row>
    <row r="83" spans="1:38" s="2" customFormat="1" ht="90">
      <c r="A83" s="1"/>
      <c r="B83" s="86"/>
      <c r="C83" s="87"/>
      <c r="D83" s="23" t="s">
        <v>53</v>
      </c>
      <c r="E83" s="23" t="s">
        <v>54</v>
      </c>
      <c r="F83" s="52" t="s">
        <v>82</v>
      </c>
      <c r="G83" s="52" t="s">
        <v>83</v>
      </c>
      <c r="H83" s="61" t="s">
        <v>79</v>
      </c>
      <c r="I83" s="61" t="s">
        <v>35</v>
      </c>
      <c r="J83" s="58" t="s">
        <v>80</v>
      </c>
      <c r="K83" s="58" t="s">
        <v>35</v>
      </c>
      <c r="L83" s="55" t="s">
        <v>84</v>
      </c>
      <c r="M83" s="55" t="s">
        <v>35</v>
      </c>
      <c r="N83" s="24" t="s">
        <v>17</v>
      </c>
      <c r="O83" s="24" t="s">
        <v>18</v>
      </c>
      <c r="P83" s="24" t="s">
        <v>19</v>
      </c>
      <c r="Q83" s="24" t="s">
        <v>20</v>
      </c>
      <c r="R83" s="24" t="s">
        <v>21</v>
      </c>
      <c r="S83" s="24" t="s">
        <v>14</v>
      </c>
      <c r="T83" s="24" t="s">
        <v>21</v>
      </c>
      <c r="U83" s="24" t="s">
        <v>22</v>
      </c>
      <c r="V83" s="24" t="s">
        <v>23</v>
      </c>
      <c r="W83" s="24" t="s">
        <v>24</v>
      </c>
      <c r="X83" s="24" t="s">
        <v>13</v>
      </c>
      <c r="Y83" s="24" t="s">
        <v>24</v>
      </c>
      <c r="Z83" s="24" t="s">
        <v>25</v>
      </c>
      <c r="AA83" s="24" t="s">
        <v>26</v>
      </c>
      <c r="AB83" s="25"/>
      <c r="AC83" s="26"/>
      <c r="AD83" s="24" t="s">
        <v>27</v>
      </c>
      <c r="AE83" s="24" t="s">
        <v>28</v>
      </c>
      <c r="AF83" s="27" t="s">
        <v>39</v>
      </c>
      <c r="AG83" s="27" t="s">
        <v>40</v>
      </c>
      <c r="AH83" s="27" t="s">
        <v>40</v>
      </c>
      <c r="AI83" s="27" t="s">
        <v>41</v>
      </c>
      <c r="AJ83" s="27" t="s">
        <v>42</v>
      </c>
      <c r="AK83" s="14" t="s">
        <v>43</v>
      </c>
      <c r="AL83" s="14" t="s">
        <v>44</v>
      </c>
    </row>
    <row r="84" spans="1:38" s="2" customFormat="1" ht="15" hidden="1" customHeight="1">
      <c r="A84" s="3" t="s">
        <v>0</v>
      </c>
      <c r="B84" s="4" t="s">
        <v>6</v>
      </c>
      <c r="C84" s="85">
        <v>2.73</v>
      </c>
      <c r="D84" s="28"/>
      <c r="E84" s="28"/>
      <c r="F84" s="53">
        <v>8</v>
      </c>
      <c r="G84" s="53"/>
      <c r="H84" s="62"/>
      <c r="I84" s="62"/>
      <c r="J84" s="59"/>
      <c r="K84" s="59"/>
      <c r="L84" s="56"/>
      <c r="M84" s="56"/>
      <c r="N84" s="30">
        <f>C84*14</f>
        <v>38.22</v>
      </c>
      <c r="O84" s="29">
        <v>8</v>
      </c>
      <c r="P84" s="29">
        <v>0</v>
      </c>
      <c r="Q84" s="30">
        <f>N84-P84*N84</f>
        <v>38.22</v>
      </c>
      <c r="R84" s="30">
        <f>Q84*O84</f>
        <v>305.76</v>
      </c>
      <c r="S84" s="30"/>
      <c r="T84" s="31">
        <f>R84*0.7</f>
        <v>214.03199999999998</v>
      </c>
      <c r="U84" s="29">
        <f>O84*2</f>
        <v>16</v>
      </c>
      <c r="V84" s="29">
        <v>45</v>
      </c>
      <c r="W84" s="30">
        <f>N84-(V84*N84/100)</f>
        <v>21.021000000000001</v>
      </c>
      <c r="X84" s="30">
        <f>U84*W84</f>
        <v>336.33600000000001</v>
      </c>
      <c r="Y84" s="30">
        <f>X84-T84</f>
        <v>122.30400000000003</v>
      </c>
      <c r="Z84" s="32">
        <f>O84*3</f>
        <v>24</v>
      </c>
      <c r="AA84" s="32">
        <v>65</v>
      </c>
      <c r="AB84" s="25"/>
      <c r="AC84" s="26"/>
      <c r="AD84" s="32">
        <v>65</v>
      </c>
      <c r="AE84" s="32">
        <v>65</v>
      </c>
      <c r="AF84" s="33">
        <v>65</v>
      </c>
      <c r="AG84" s="33">
        <v>65</v>
      </c>
      <c r="AH84" s="33">
        <v>65</v>
      </c>
      <c r="AI84" s="33">
        <v>65</v>
      </c>
      <c r="AJ84" s="33">
        <v>65</v>
      </c>
      <c r="AK84" s="12">
        <v>65</v>
      </c>
      <c r="AL84" s="12">
        <v>65</v>
      </c>
    </row>
    <row r="85" spans="1:38" s="2" customFormat="1" ht="15" customHeight="1">
      <c r="A85" s="93" t="s">
        <v>1</v>
      </c>
      <c r="B85" s="5" t="s">
        <v>48</v>
      </c>
      <c r="C85" s="104">
        <v>2.52</v>
      </c>
      <c r="D85" s="34">
        <v>14</v>
      </c>
      <c r="E85" s="34">
        <f>C85*D85</f>
        <v>35.28</v>
      </c>
      <c r="F85" s="75">
        <f>G85/E85</f>
        <v>116.49659863945578</v>
      </c>
      <c r="G85" s="77">
        <v>4110</v>
      </c>
      <c r="H85" s="63">
        <f>I85/E85</f>
        <v>97.080498866213148</v>
      </c>
      <c r="I85" s="63">
        <v>3425</v>
      </c>
      <c r="J85" s="60">
        <f>K85/E85</f>
        <v>77.664399092970513</v>
      </c>
      <c r="K85" s="60">
        <v>2740</v>
      </c>
      <c r="L85" s="57">
        <f>M85/E85</f>
        <v>58.956916099773238</v>
      </c>
      <c r="M85" s="57">
        <v>2080</v>
      </c>
      <c r="N85" s="35">
        <f>C85*14</f>
        <v>35.28</v>
      </c>
      <c r="O85" s="35">
        <f>C85*14*2</f>
        <v>70.56</v>
      </c>
      <c r="P85" s="35">
        <f>C85*14*3</f>
        <v>105.84</v>
      </c>
      <c r="Q85" s="35">
        <f t="shared" ref="Q85:Q99" si="101">C85*14*4</f>
        <v>141.12</v>
      </c>
      <c r="R85" s="35"/>
      <c r="S85" s="35"/>
      <c r="T85" s="35">
        <f>C85*14*5</f>
        <v>176.4</v>
      </c>
      <c r="U85" s="35">
        <f t="shared" ref="U85:U99" si="102">C85*14*6</f>
        <v>211.68</v>
      </c>
      <c r="V85" s="35">
        <f t="shared" ref="V85:V99" si="103">C85*14*7</f>
        <v>246.96</v>
      </c>
      <c r="W85" s="35"/>
      <c r="X85" s="35"/>
      <c r="Y85" s="35">
        <f t="shared" ref="Y85:Y99" si="104">C85*14*8</f>
        <v>282.24</v>
      </c>
      <c r="Z85" s="35">
        <f t="shared" ref="Z85:Z99" si="105">C85*14*9</f>
        <v>317.52</v>
      </c>
      <c r="AA85" s="35">
        <f t="shared" ref="AA85:AA99" si="106">C85*14*10</f>
        <v>352.8</v>
      </c>
      <c r="AB85" s="36"/>
      <c r="AC85" s="37"/>
      <c r="AD85" s="35">
        <f t="shared" ref="AD85:AD99" si="107">C85*14*11</f>
        <v>388.08000000000004</v>
      </c>
      <c r="AE85" s="35">
        <f t="shared" ref="AE85:AE99" si="108">C85*14*12</f>
        <v>423.36</v>
      </c>
      <c r="AF85" s="38">
        <f>C85*14*13</f>
        <v>458.64</v>
      </c>
      <c r="AG85" s="38">
        <f>D85*14*13</f>
        <v>2548</v>
      </c>
      <c r="AH85" s="38">
        <f>C85*14*14</f>
        <v>493.92</v>
      </c>
      <c r="AI85" s="38">
        <f>C85*14*15</f>
        <v>529.20000000000005</v>
      </c>
      <c r="AJ85" s="38">
        <f>C85*14*16</f>
        <v>564.48</v>
      </c>
      <c r="AK85" s="13">
        <f>C85*14*17</f>
        <v>599.76</v>
      </c>
      <c r="AL85" s="13">
        <f>C85*14*18</f>
        <v>635.04</v>
      </c>
    </row>
    <row r="86" spans="1:38" ht="15" hidden="1" customHeight="1">
      <c r="A86" s="95"/>
      <c r="B86" s="5" t="s">
        <v>15</v>
      </c>
      <c r="C86" s="105"/>
      <c r="D86" s="34">
        <v>14</v>
      </c>
      <c r="E86" s="34">
        <f t="shared" ref="E86:E99" si="109">C86*D86</f>
        <v>0</v>
      </c>
      <c r="F86" s="75" t="e">
        <f t="shared" ref="F86:F99" si="110">G86/E86</f>
        <v>#DIV/0!</v>
      </c>
      <c r="G86" s="77">
        <v>4110</v>
      </c>
      <c r="H86" s="63" t="e">
        <f t="shared" ref="H86:H99" si="111">I86/E86</f>
        <v>#DIV/0!</v>
      </c>
      <c r="I86" s="63">
        <v>3425</v>
      </c>
      <c r="J86" s="60" t="e">
        <f t="shared" ref="J86:J99" si="112">K86/E86</f>
        <v>#DIV/0!</v>
      </c>
      <c r="K86" s="60">
        <v>2740</v>
      </c>
      <c r="L86" s="57" t="e">
        <f t="shared" ref="L86:L99" si="113">M86/E86</f>
        <v>#DIV/0!</v>
      </c>
      <c r="M86" s="57">
        <v>2080</v>
      </c>
      <c r="N86" s="35">
        <f t="shared" ref="N86:N87" si="114">C86*14</f>
        <v>0</v>
      </c>
      <c r="O86" s="35">
        <f t="shared" ref="O86:O87" si="115">C86*14*2</f>
        <v>0</v>
      </c>
      <c r="P86" s="35">
        <f t="shared" ref="P86:P87" si="116">C86*14*3</f>
        <v>0</v>
      </c>
      <c r="Q86" s="35">
        <f t="shared" si="101"/>
        <v>0</v>
      </c>
      <c r="R86" s="35"/>
      <c r="S86" s="35"/>
      <c r="T86" s="35">
        <f t="shared" ref="T86:T98" si="117">C86*14*5</f>
        <v>0</v>
      </c>
      <c r="U86" s="35">
        <f t="shared" si="102"/>
        <v>0</v>
      </c>
      <c r="V86" s="35">
        <f t="shared" si="103"/>
        <v>0</v>
      </c>
      <c r="W86" s="35"/>
      <c r="X86" s="35"/>
      <c r="Y86" s="35">
        <f t="shared" si="104"/>
        <v>0</v>
      </c>
      <c r="Z86" s="35">
        <f t="shared" si="105"/>
        <v>0</v>
      </c>
      <c r="AA86" s="35">
        <f t="shared" si="106"/>
        <v>0</v>
      </c>
      <c r="AB86" s="36"/>
      <c r="AC86" s="37"/>
      <c r="AD86" s="35">
        <f t="shared" si="107"/>
        <v>0</v>
      </c>
      <c r="AE86" s="35">
        <f t="shared" si="108"/>
        <v>0</v>
      </c>
      <c r="AF86" s="38">
        <f t="shared" ref="AF86:AF99" si="118">C86*14*13</f>
        <v>0</v>
      </c>
      <c r="AG86" s="38">
        <v>0</v>
      </c>
      <c r="AH86" s="38">
        <f t="shared" ref="AH86:AH99" si="119">C86*14*14</f>
        <v>0</v>
      </c>
      <c r="AI86" s="38">
        <f t="shared" ref="AI86:AI99" si="120">C86*14*15</f>
        <v>0</v>
      </c>
      <c r="AJ86" s="38">
        <f t="shared" ref="AJ86:AJ99" si="121">C86*14*16</f>
        <v>0</v>
      </c>
      <c r="AK86" s="13">
        <f t="shared" ref="AK86:AK99" si="122">C86*14*17</f>
        <v>0</v>
      </c>
      <c r="AL86" s="13">
        <f t="shared" ref="AL86:AL99" si="123">C86*14*18</f>
        <v>0</v>
      </c>
    </row>
    <row r="87" spans="1:38" ht="15" hidden="1" customHeight="1">
      <c r="A87" s="50"/>
      <c r="B87" s="5" t="s">
        <v>2</v>
      </c>
      <c r="C87" s="39"/>
      <c r="D87" s="34">
        <v>14</v>
      </c>
      <c r="E87" s="34">
        <f t="shared" si="109"/>
        <v>0</v>
      </c>
      <c r="F87" s="75" t="e">
        <f t="shared" si="110"/>
        <v>#DIV/0!</v>
      </c>
      <c r="G87" s="77">
        <v>4110</v>
      </c>
      <c r="H87" s="63" t="e">
        <f t="shared" si="111"/>
        <v>#DIV/0!</v>
      </c>
      <c r="I87" s="63">
        <v>3425</v>
      </c>
      <c r="J87" s="60" t="e">
        <f t="shared" si="112"/>
        <v>#DIV/0!</v>
      </c>
      <c r="K87" s="60">
        <v>2740</v>
      </c>
      <c r="L87" s="57" t="e">
        <f t="shared" si="113"/>
        <v>#DIV/0!</v>
      </c>
      <c r="M87" s="57">
        <v>2080</v>
      </c>
      <c r="N87" s="35">
        <f t="shared" si="114"/>
        <v>0</v>
      </c>
      <c r="O87" s="35">
        <f t="shared" si="115"/>
        <v>0</v>
      </c>
      <c r="P87" s="35">
        <f t="shared" si="116"/>
        <v>0</v>
      </c>
      <c r="Q87" s="35">
        <f t="shared" si="101"/>
        <v>0</v>
      </c>
      <c r="R87" s="35"/>
      <c r="S87" s="35"/>
      <c r="T87" s="35">
        <f t="shared" si="117"/>
        <v>0</v>
      </c>
      <c r="U87" s="35">
        <f t="shared" si="102"/>
        <v>0</v>
      </c>
      <c r="V87" s="35">
        <f t="shared" si="103"/>
        <v>0</v>
      </c>
      <c r="W87" s="35"/>
      <c r="X87" s="35"/>
      <c r="Y87" s="35">
        <f t="shared" si="104"/>
        <v>0</v>
      </c>
      <c r="Z87" s="35">
        <f t="shared" si="105"/>
        <v>0</v>
      </c>
      <c r="AA87" s="35">
        <f t="shared" si="106"/>
        <v>0</v>
      </c>
      <c r="AB87" s="36"/>
      <c r="AC87" s="37"/>
      <c r="AD87" s="35">
        <f t="shared" si="107"/>
        <v>0</v>
      </c>
      <c r="AE87" s="35">
        <f t="shared" si="108"/>
        <v>0</v>
      </c>
      <c r="AF87" s="38">
        <f t="shared" si="118"/>
        <v>0</v>
      </c>
      <c r="AG87" s="38">
        <v>0</v>
      </c>
      <c r="AH87" s="38">
        <f t="shared" si="119"/>
        <v>0</v>
      </c>
      <c r="AI87" s="38">
        <f t="shared" si="120"/>
        <v>0</v>
      </c>
      <c r="AJ87" s="38">
        <f t="shared" si="121"/>
        <v>0</v>
      </c>
      <c r="AK87" s="13">
        <f t="shared" si="122"/>
        <v>0</v>
      </c>
      <c r="AL87" s="13">
        <f t="shared" si="123"/>
        <v>0</v>
      </c>
    </row>
    <row r="88" spans="1:38" ht="15" customHeight="1">
      <c r="A88" s="49" t="s">
        <v>4</v>
      </c>
      <c r="B88" s="5" t="s">
        <v>3</v>
      </c>
      <c r="C88" s="34">
        <v>1.92</v>
      </c>
      <c r="D88" s="34">
        <v>14</v>
      </c>
      <c r="E88" s="34">
        <f t="shared" si="109"/>
        <v>26.88</v>
      </c>
      <c r="F88" s="75">
        <f t="shared" si="110"/>
        <v>152.90178571428572</v>
      </c>
      <c r="G88" s="77">
        <v>4110</v>
      </c>
      <c r="H88" s="63">
        <f t="shared" si="111"/>
        <v>127.41815476190477</v>
      </c>
      <c r="I88" s="63">
        <v>3425</v>
      </c>
      <c r="J88" s="60">
        <f t="shared" si="112"/>
        <v>101.93452380952381</v>
      </c>
      <c r="K88" s="60">
        <v>2740</v>
      </c>
      <c r="L88" s="57">
        <f t="shared" si="113"/>
        <v>77.38095238095238</v>
      </c>
      <c r="M88" s="57">
        <v>2080</v>
      </c>
      <c r="N88" s="35">
        <f>C88*14</f>
        <v>26.88</v>
      </c>
      <c r="O88" s="35">
        <f>C88*14*2</f>
        <v>53.76</v>
      </c>
      <c r="P88" s="35">
        <f>C88*14*3</f>
        <v>80.64</v>
      </c>
      <c r="Q88" s="35">
        <f t="shared" si="101"/>
        <v>107.52</v>
      </c>
      <c r="R88" s="35"/>
      <c r="S88" s="35"/>
      <c r="T88" s="35">
        <f t="shared" si="117"/>
        <v>134.4</v>
      </c>
      <c r="U88" s="35">
        <f t="shared" si="102"/>
        <v>161.28</v>
      </c>
      <c r="V88" s="35">
        <f t="shared" si="103"/>
        <v>188.16</v>
      </c>
      <c r="W88" s="35"/>
      <c r="X88" s="35"/>
      <c r="Y88" s="35">
        <f t="shared" si="104"/>
        <v>215.04</v>
      </c>
      <c r="Z88" s="35">
        <f t="shared" si="105"/>
        <v>241.92</v>
      </c>
      <c r="AA88" s="35">
        <f t="shared" si="106"/>
        <v>268.8</v>
      </c>
      <c r="AB88" s="36"/>
      <c r="AC88" s="37"/>
      <c r="AD88" s="35">
        <f t="shared" si="107"/>
        <v>295.68</v>
      </c>
      <c r="AE88" s="35">
        <f t="shared" si="108"/>
        <v>322.56</v>
      </c>
      <c r="AF88" s="38">
        <f t="shared" si="118"/>
        <v>349.44</v>
      </c>
      <c r="AG88" s="38">
        <v>286.44000000000005</v>
      </c>
      <c r="AH88" s="38">
        <f t="shared" si="119"/>
        <v>376.32</v>
      </c>
      <c r="AI88" s="38">
        <f t="shared" si="120"/>
        <v>403.2</v>
      </c>
      <c r="AJ88" s="38">
        <f t="shared" si="121"/>
        <v>430.08</v>
      </c>
      <c r="AK88" s="13">
        <f t="shared" si="122"/>
        <v>456.96</v>
      </c>
      <c r="AL88" s="13">
        <f t="shared" si="123"/>
        <v>483.84</v>
      </c>
    </row>
    <row r="89" spans="1:38" ht="15" customHeight="1">
      <c r="A89" s="49"/>
      <c r="B89" s="5" t="s">
        <v>16</v>
      </c>
      <c r="C89" s="34">
        <v>1.79</v>
      </c>
      <c r="D89" s="34">
        <v>14</v>
      </c>
      <c r="E89" s="34">
        <f t="shared" si="109"/>
        <v>25.060000000000002</v>
      </c>
      <c r="F89" s="75">
        <f t="shared" si="110"/>
        <v>164.00638467677572</v>
      </c>
      <c r="G89" s="77">
        <v>4110</v>
      </c>
      <c r="H89" s="63">
        <f t="shared" si="111"/>
        <v>136.67198723064644</v>
      </c>
      <c r="I89" s="63">
        <v>3425</v>
      </c>
      <c r="J89" s="60">
        <f t="shared" si="112"/>
        <v>109.33758978451715</v>
      </c>
      <c r="K89" s="60">
        <v>2740</v>
      </c>
      <c r="L89" s="57">
        <f t="shared" si="113"/>
        <v>83.000798084596966</v>
      </c>
      <c r="M89" s="57">
        <v>2080</v>
      </c>
      <c r="N89" s="35">
        <f>C89*14</f>
        <v>25.060000000000002</v>
      </c>
      <c r="O89" s="35">
        <f>C89*14*2</f>
        <v>50.120000000000005</v>
      </c>
      <c r="P89" s="35">
        <f>C89*14*3</f>
        <v>75.180000000000007</v>
      </c>
      <c r="Q89" s="35">
        <f t="shared" si="101"/>
        <v>100.24000000000001</v>
      </c>
      <c r="R89" s="35"/>
      <c r="S89" s="35"/>
      <c r="T89" s="35">
        <f t="shared" si="117"/>
        <v>125.30000000000001</v>
      </c>
      <c r="U89" s="35">
        <f t="shared" si="102"/>
        <v>150.36000000000001</v>
      </c>
      <c r="V89" s="35">
        <f t="shared" si="103"/>
        <v>175.42000000000002</v>
      </c>
      <c r="W89" s="35"/>
      <c r="X89" s="35"/>
      <c r="Y89" s="35">
        <f t="shared" si="104"/>
        <v>200.48000000000002</v>
      </c>
      <c r="Z89" s="35">
        <f t="shared" si="105"/>
        <v>225.54000000000002</v>
      </c>
      <c r="AA89" s="35">
        <f t="shared" si="106"/>
        <v>250.60000000000002</v>
      </c>
      <c r="AB89" s="36"/>
      <c r="AC89" s="37"/>
      <c r="AD89" s="35">
        <f t="shared" si="107"/>
        <v>275.66000000000003</v>
      </c>
      <c r="AE89" s="35">
        <f t="shared" si="108"/>
        <v>300.72000000000003</v>
      </c>
      <c r="AF89" s="38">
        <f t="shared" si="118"/>
        <v>325.78000000000003</v>
      </c>
      <c r="AG89" s="38">
        <v>267.95999999999998</v>
      </c>
      <c r="AH89" s="38">
        <f t="shared" si="119"/>
        <v>350.84000000000003</v>
      </c>
      <c r="AI89" s="38">
        <f t="shared" si="120"/>
        <v>375.90000000000003</v>
      </c>
      <c r="AJ89" s="38">
        <f t="shared" si="121"/>
        <v>400.96000000000004</v>
      </c>
      <c r="AK89" s="13">
        <f t="shared" si="122"/>
        <v>426.02000000000004</v>
      </c>
      <c r="AL89" s="13">
        <f t="shared" si="123"/>
        <v>451.08000000000004</v>
      </c>
    </row>
    <row r="90" spans="1:38" ht="15" customHeight="1">
      <c r="A90" s="49" t="s">
        <v>5</v>
      </c>
      <c r="B90" s="5" t="s">
        <v>29</v>
      </c>
      <c r="C90" s="34">
        <v>1.79</v>
      </c>
      <c r="D90" s="34">
        <v>14</v>
      </c>
      <c r="E90" s="34">
        <f t="shared" si="109"/>
        <v>25.060000000000002</v>
      </c>
      <c r="F90" s="75">
        <f t="shared" si="110"/>
        <v>164.00638467677572</v>
      </c>
      <c r="G90" s="77">
        <v>4110</v>
      </c>
      <c r="H90" s="63">
        <f t="shared" si="111"/>
        <v>136.67198723064644</v>
      </c>
      <c r="I90" s="63">
        <v>3425</v>
      </c>
      <c r="J90" s="60">
        <f t="shared" si="112"/>
        <v>109.33758978451715</v>
      </c>
      <c r="K90" s="60">
        <v>2740</v>
      </c>
      <c r="L90" s="57">
        <f t="shared" si="113"/>
        <v>83.000798084596966</v>
      </c>
      <c r="M90" s="57">
        <v>2080</v>
      </c>
      <c r="N90" s="35">
        <f>C90*14</f>
        <v>25.060000000000002</v>
      </c>
      <c r="O90" s="35">
        <f>C90*14*2</f>
        <v>50.120000000000005</v>
      </c>
      <c r="P90" s="35">
        <f>C90*14*3</f>
        <v>75.180000000000007</v>
      </c>
      <c r="Q90" s="35">
        <f t="shared" si="101"/>
        <v>100.24000000000001</v>
      </c>
      <c r="R90" s="35"/>
      <c r="S90" s="35"/>
      <c r="T90" s="35">
        <f t="shared" si="117"/>
        <v>125.30000000000001</v>
      </c>
      <c r="U90" s="35">
        <f t="shared" si="102"/>
        <v>150.36000000000001</v>
      </c>
      <c r="V90" s="35">
        <f t="shared" si="103"/>
        <v>175.42000000000002</v>
      </c>
      <c r="W90" s="35"/>
      <c r="X90" s="35"/>
      <c r="Y90" s="35">
        <f t="shared" si="104"/>
        <v>200.48000000000002</v>
      </c>
      <c r="Z90" s="35">
        <f t="shared" si="105"/>
        <v>225.54000000000002</v>
      </c>
      <c r="AA90" s="35">
        <f t="shared" si="106"/>
        <v>250.60000000000002</v>
      </c>
      <c r="AB90" s="36"/>
      <c r="AC90" s="37"/>
      <c r="AD90" s="35">
        <f t="shared" si="107"/>
        <v>275.66000000000003</v>
      </c>
      <c r="AE90" s="35">
        <f t="shared" si="108"/>
        <v>300.72000000000003</v>
      </c>
      <c r="AF90" s="38">
        <f t="shared" si="118"/>
        <v>325.78000000000003</v>
      </c>
      <c r="AG90" s="38">
        <v>267.95999999999998</v>
      </c>
      <c r="AH90" s="38">
        <f t="shared" si="119"/>
        <v>350.84000000000003</v>
      </c>
      <c r="AI90" s="38">
        <f t="shared" si="120"/>
        <v>375.90000000000003</v>
      </c>
      <c r="AJ90" s="38">
        <f t="shared" si="121"/>
        <v>400.96000000000004</v>
      </c>
      <c r="AK90" s="13">
        <f t="shared" si="122"/>
        <v>426.02000000000004</v>
      </c>
      <c r="AL90" s="13">
        <f t="shared" si="123"/>
        <v>451.08000000000004</v>
      </c>
    </row>
    <row r="91" spans="1:38" ht="15" hidden="1" customHeight="1">
      <c r="A91" s="93"/>
      <c r="B91" s="5" t="s">
        <v>9</v>
      </c>
      <c r="C91" s="34"/>
      <c r="D91" s="34">
        <v>14</v>
      </c>
      <c r="E91" s="34">
        <f t="shared" si="109"/>
        <v>0</v>
      </c>
      <c r="F91" s="75" t="e">
        <f t="shared" si="110"/>
        <v>#DIV/0!</v>
      </c>
      <c r="G91" s="77">
        <v>4110</v>
      </c>
      <c r="H91" s="63" t="e">
        <f t="shared" si="111"/>
        <v>#DIV/0!</v>
      </c>
      <c r="I91" s="63">
        <v>3425</v>
      </c>
      <c r="J91" s="60" t="e">
        <f t="shared" si="112"/>
        <v>#DIV/0!</v>
      </c>
      <c r="K91" s="60">
        <v>2740</v>
      </c>
      <c r="L91" s="57" t="e">
        <f t="shared" si="113"/>
        <v>#DIV/0!</v>
      </c>
      <c r="M91" s="57">
        <v>2080</v>
      </c>
      <c r="N91" s="35">
        <f t="shared" ref="N91:N94" si="124">C91*14</f>
        <v>0</v>
      </c>
      <c r="O91" s="35">
        <f t="shared" ref="O91:O94" si="125">C91*14*2</f>
        <v>0</v>
      </c>
      <c r="P91" s="35">
        <f t="shared" ref="P91:P94" si="126">C91*14*3</f>
        <v>0</v>
      </c>
      <c r="Q91" s="35">
        <f t="shared" si="101"/>
        <v>0</v>
      </c>
      <c r="R91" s="35"/>
      <c r="S91" s="35"/>
      <c r="T91" s="35">
        <f t="shared" si="117"/>
        <v>0</v>
      </c>
      <c r="U91" s="35">
        <f t="shared" si="102"/>
        <v>0</v>
      </c>
      <c r="V91" s="35">
        <f t="shared" si="103"/>
        <v>0</v>
      </c>
      <c r="W91" s="35"/>
      <c r="X91" s="35"/>
      <c r="Y91" s="35">
        <f t="shared" si="104"/>
        <v>0</v>
      </c>
      <c r="Z91" s="35">
        <f t="shared" si="105"/>
        <v>0</v>
      </c>
      <c r="AA91" s="35">
        <f t="shared" si="106"/>
        <v>0</v>
      </c>
      <c r="AB91" s="36"/>
      <c r="AC91" s="37"/>
      <c r="AD91" s="35">
        <f t="shared" si="107"/>
        <v>0</v>
      </c>
      <c r="AE91" s="35">
        <f t="shared" si="108"/>
        <v>0</v>
      </c>
      <c r="AF91" s="38">
        <f t="shared" si="118"/>
        <v>0</v>
      </c>
      <c r="AG91" s="38">
        <v>0</v>
      </c>
      <c r="AH91" s="38">
        <f t="shared" si="119"/>
        <v>0</v>
      </c>
      <c r="AI91" s="38">
        <f t="shared" si="120"/>
        <v>0</v>
      </c>
      <c r="AJ91" s="38">
        <f t="shared" si="121"/>
        <v>0</v>
      </c>
      <c r="AK91" s="13">
        <f t="shared" si="122"/>
        <v>0</v>
      </c>
      <c r="AL91" s="13">
        <f t="shared" si="123"/>
        <v>0</v>
      </c>
    </row>
    <row r="92" spans="1:38" ht="15" hidden="1" customHeight="1">
      <c r="A92" s="94"/>
      <c r="B92" s="5" t="s">
        <v>10</v>
      </c>
      <c r="C92" s="34"/>
      <c r="D92" s="34">
        <v>14</v>
      </c>
      <c r="E92" s="34">
        <f t="shared" si="109"/>
        <v>0</v>
      </c>
      <c r="F92" s="75" t="e">
        <f t="shared" si="110"/>
        <v>#DIV/0!</v>
      </c>
      <c r="G92" s="77">
        <v>4110</v>
      </c>
      <c r="H92" s="63" t="e">
        <f t="shared" si="111"/>
        <v>#DIV/0!</v>
      </c>
      <c r="I92" s="63">
        <v>3425</v>
      </c>
      <c r="J92" s="60" t="e">
        <f t="shared" si="112"/>
        <v>#DIV/0!</v>
      </c>
      <c r="K92" s="60">
        <v>2740</v>
      </c>
      <c r="L92" s="57" t="e">
        <f t="shared" si="113"/>
        <v>#DIV/0!</v>
      </c>
      <c r="M92" s="57">
        <v>2080</v>
      </c>
      <c r="N92" s="35">
        <f t="shared" si="124"/>
        <v>0</v>
      </c>
      <c r="O92" s="35">
        <f t="shared" si="125"/>
        <v>0</v>
      </c>
      <c r="P92" s="35">
        <f t="shared" si="126"/>
        <v>0</v>
      </c>
      <c r="Q92" s="35">
        <f t="shared" si="101"/>
        <v>0</v>
      </c>
      <c r="R92" s="35"/>
      <c r="S92" s="35"/>
      <c r="T92" s="35">
        <f t="shared" si="117"/>
        <v>0</v>
      </c>
      <c r="U92" s="35">
        <f t="shared" si="102"/>
        <v>0</v>
      </c>
      <c r="V92" s="35">
        <f t="shared" si="103"/>
        <v>0</v>
      </c>
      <c r="W92" s="35"/>
      <c r="X92" s="35"/>
      <c r="Y92" s="35">
        <f t="shared" si="104"/>
        <v>0</v>
      </c>
      <c r="Z92" s="35">
        <f t="shared" si="105"/>
        <v>0</v>
      </c>
      <c r="AA92" s="35">
        <f t="shared" si="106"/>
        <v>0</v>
      </c>
      <c r="AB92" s="36"/>
      <c r="AC92" s="37"/>
      <c r="AD92" s="35">
        <f t="shared" si="107"/>
        <v>0</v>
      </c>
      <c r="AE92" s="35">
        <f t="shared" si="108"/>
        <v>0</v>
      </c>
      <c r="AF92" s="38">
        <f t="shared" si="118"/>
        <v>0</v>
      </c>
      <c r="AG92" s="38">
        <v>0</v>
      </c>
      <c r="AH92" s="38">
        <f t="shared" si="119"/>
        <v>0</v>
      </c>
      <c r="AI92" s="38">
        <f t="shared" si="120"/>
        <v>0</v>
      </c>
      <c r="AJ92" s="38">
        <f t="shared" si="121"/>
        <v>0</v>
      </c>
      <c r="AK92" s="13">
        <f t="shared" si="122"/>
        <v>0</v>
      </c>
      <c r="AL92" s="13">
        <f t="shared" si="123"/>
        <v>0</v>
      </c>
    </row>
    <row r="93" spans="1:38" ht="15" hidden="1" customHeight="1">
      <c r="A93" s="95"/>
      <c r="B93" s="5" t="s">
        <v>11</v>
      </c>
      <c r="C93" s="34"/>
      <c r="D93" s="34">
        <v>14</v>
      </c>
      <c r="E93" s="34">
        <f t="shared" si="109"/>
        <v>0</v>
      </c>
      <c r="F93" s="75" t="e">
        <f t="shared" si="110"/>
        <v>#DIV/0!</v>
      </c>
      <c r="G93" s="77">
        <v>4110</v>
      </c>
      <c r="H93" s="63" t="e">
        <f t="shared" si="111"/>
        <v>#DIV/0!</v>
      </c>
      <c r="I93" s="63">
        <v>3425</v>
      </c>
      <c r="J93" s="60" t="e">
        <f t="shared" si="112"/>
        <v>#DIV/0!</v>
      </c>
      <c r="K93" s="60">
        <v>2740</v>
      </c>
      <c r="L93" s="57" t="e">
        <f t="shared" si="113"/>
        <v>#DIV/0!</v>
      </c>
      <c r="M93" s="57">
        <v>2080</v>
      </c>
      <c r="N93" s="35">
        <f t="shared" si="124"/>
        <v>0</v>
      </c>
      <c r="O93" s="35">
        <f t="shared" si="125"/>
        <v>0</v>
      </c>
      <c r="P93" s="35">
        <f t="shared" si="126"/>
        <v>0</v>
      </c>
      <c r="Q93" s="35">
        <f t="shared" si="101"/>
        <v>0</v>
      </c>
      <c r="R93" s="35"/>
      <c r="S93" s="35"/>
      <c r="T93" s="35">
        <f t="shared" si="117"/>
        <v>0</v>
      </c>
      <c r="U93" s="35">
        <f t="shared" si="102"/>
        <v>0</v>
      </c>
      <c r="V93" s="35">
        <f t="shared" si="103"/>
        <v>0</v>
      </c>
      <c r="W93" s="35"/>
      <c r="X93" s="35"/>
      <c r="Y93" s="35">
        <f t="shared" si="104"/>
        <v>0</v>
      </c>
      <c r="Z93" s="35">
        <f t="shared" si="105"/>
        <v>0</v>
      </c>
      <c r="AA93" s="35">
        <f t="shared" si="106"/>
        <v>0</v>
      </c>
      <c r="AB93" s="36"/>
      <c r="AC93" s="37"/>
      <c r="AD93" s="35">
        <f t="shared" si="107"/>
        <v>0</v>
      </c>
      <c r="AE93" s="35">
        <f t="shared" si="108"/>
        <v>0</v>
      </c>
      <c r="AF93" s="38">
        <f t="shared" si="118"/>
        <v>0</v>
      </c>
      <c r="AG93" s="38">
        <v>0</v>
      </c>
      <c r="AH93" s="38">
        <f t="shared" si="119"/>
        <v>0</v>
      </c>
      <c r="AI93" s="38">
        <f t="shared" si="120"/>
        <v>0</v>
      </c>
      <c r="AJ93" s="38">
        <f t="shared" si="121"/>
        <v>0</v>
      </c>
      <c r="AK93" s="13">
        <f t="shared" si="122"/>
        <v>0</v>
      </c>
      <c r="AL93" s="13">
        <f t="shared" si="123"/>
        <v>0</v>
      </c>
    </row>
    <row r="94" spans="1:38" ht="15" hidden="1" customHeight="1">
      <c r="A94" s="51" t="s">
        <v>8</v>
      </c>
      <c r="B94" s="5" t="s">
        <v>7</v>
      </c>
      <c r="C94" s="34" t="e">
        <f>#REF!</f>
        <v>#REF!</v>
      </c>
      <c r="D94" s="34">
        <v>14</v>
      </c>
      <c r="E94" s="34" t="e">
        <f t="shared" si="109"/>
        <v>#REF!</v>
      </c>
      <c r="F94" s="75" t="e">
        <f t="shared" si="110"/>
        <v>#REF!</v>
      </c>
      <c r="G94" s="77">
        <v>4110</v>
      </c>
      <c r="H94" s="63" t="e">
        <f t="shared" si="111"/>
        <v>#REF!</v>
      </c>
      <c r="I94" s="63">
        <v>3425</v>
      </c>
      <c r="J94" s="60" t="e">
        <f t="shared" si="112"/>
        <v>#REF!</v>
      </c>
      <c r="K94" s="60">
        <v>2740</v>
      </c>
      <c r="L94" s="57" t="e">
        <f t="shared" si="113"/>
        <v>#REF!</v>
      </c>
      <c r="M94" s="57">
        <v>2080</v>
      </c>
      <c r="N94" s="35" t="e">
        <f t="shared" si="124"/>
        <v>#REF!</v>
      </c>
      <c r="O94" s="35" t="e">
        <f t="shared" si="125"/>
        <v>#REF!</v>
      </c>
      <c r="P94" s="35" t="e">
        <f t="shared" si="126"/>
        <v>#REF!</v>
      </c>
      <c r="Q94" s="35" t="e">
        <f t="shared" si="101"/>
        <v>#REF!</v>
      </c>
      <c r="R94" s="35"/>
      <c r="S94" s="35"/>
      <c r="T94" s="35" t="e">
        <f t="shared" si="117"/>
        <v>#REF!</v>
      </c>
      <c r="U94" s="35" t="e">
        <f t="shared" si="102"/>
        <v>#REF!</v>
      </c>
      <c r="V94" s="35" t="e">
        <f t="shared" si="103"/>
        <v>#REF!</v>
      </c>
      <c r="W94" s="35"/>
      <c r="X94" s="35"/>
      <c r="Y94" s="35" t="e">
        <f t="shared" si="104"/>
        <v>#REF!</v>
      </c>
      <c r="Z94" s="35" t="e">
        <f t="shared" si="105"/>
        <v>#REF!</v>
      </c>
      <c r="AA94" s="35" t="e">
        <f t="shared" si="106"/>
        <v>#REF!</v>
      </c>
      <c r="AB94" s="36"/>
      <c r="AC94" s="37"/>
      <c r="AD94" s="35" t="e">
        <f t="shared" si="107"/>
        <v>#REF!</v>
      </c>
      <c r="AE94" s="35" t="e">
        <f t="shared" si="108"/>
        <v>#REF!</v>
      </c>
      <c r="AF94" s="38" t="e">
        <f t="shared" si="118"/>
        <v>#REF!</v>
      </c>
      <c r="AG94" s="38" t="e">
        <v>#REF!</v>
      </c>
      <c r="AH94" s="38" t="e">
        <f t="shared" si="119"/>
        <v>#REF!</v>
      </c>
      <c r="AI94" s="38" t="e">
        <f t="shared" si="120"/>
        <v>#REF!</v>
      </c>
      <c r="AJ94" s="38" t="e">
        <f t="shared" si="121"/>
        <v>#REF!</v>
      </c>
      <c r="AK94" s="13" t="e">
        <f t="shared" si="122"/>
        <v>#REF!</v>
      </c>
      <c r="AL94" s="13" t="e">
        <f t="shared" si="123"/>
        <v>#REF!</v>
      </c>
    </row>
    <row r="95" spans="1:38" ht="15" customHeight="1">
      <c r="A95" s="6"/>
      <c r="B95" s="5" t="s">
        <v>47</v>
      </c>
      <c r="C95" s="34">
        <v>1.4</v>
      </c>
      <c r="D95" s="34">
        <v>14</v>
      </c>
      <c r="E95" s="34">
        <f t="shared" si="109"/>
        <v>19.599999999999998</v>
      </c>
      <c r="F95" s="75">
        <f t="shared" si="110"/>
        <v>209.69387755102042</v>
      </c>
      <c r="G95" s="77">
        <v>4110</v>
      </c>
      <c r="H95" s="63">
        <f t="shared" si="111"/>
        <v>174.7448979591837</v>
      </c>
      <c r="I95" s="63">
        <v>3425</v>
      </c>
      <c r="J95" s="60">
        <f t="shared" si="112"/>
        <v>139.79591836734696</v>
      </c>
      <c r="K95" s="60">
        <v>2740</v>
      </c>
      <c r="L95" s="57">
        <f t="shared" si="113"/>
        <v>106.12244897959185</v>
      </c>
      <c r="M95" s="57">
        <v>2080</v>
      </c>
      <c r="N95" s="35">
        <f>C95*14</f>
        <v>19.599999999999998</v>
      </c>
      <c r="O95" s="35">
        <f>C95*14*2</f>
        <v>39.199999999999996</v>
      </c>
      <c r="P95" s="35">
        <f>C95*14*3</f>
        <v>58.8</v>
      </c>
      <c r="Q95" s="35">
        <f t="shared" si="101"/>
        <v>78.399999999999991</v>
      </c>
      <c r="R95" s="35"/>
      <c r="S95" s="35"/>
      <c r="T95" s="35">
        <f t="shared" si="117"/>
        <v>97.999999999999986</v>
      </c>
      <c r="U95" s="35">
        <f t="shared" si="102"/>
        <v>117.6</v>
      </c>
      <c r="V95" s="35">
        <f t="shared" si="103"/>
        <v>137.19999999999999</v>
      </c>
      <c r="W95" s="35"/>
      <c r="X95" s="35"/>
      <c r="Y95" s="35">
        <f t="shared" si="104"/>
        <v>156.79999999999998</v>
      </c>
      <c r="Z95" s="35">
        <f t="shared" si="105"/>
        <v>176.39999999999998</v>
      </c>
      <c r="AA95" s="35">
        <f t="shared" si="106"/>
        <v>195.99999999999997</v>
      </c>
      <c r="AB95" s="40"/>
      <c r="AC95" s="40"/>
      <c r="AD95" s="35">
        <f t="shared" si="107"/>
        <v>215.59999999999997</v>
      </c>
      <c r="AE95" s="35">
        <f t="shared" si="108"/>
        <v>235.2</v>
      </c>
      <c r="AF95" s="38">
        <f t="shared" si="118"/>
        <v>254.79999999999998</v>
      </c>
      <c r="AG95" s="38">
        <v>209.44000000000003</v>
      </c>
      <c r="AH95" s="38">
        <f t="shared" si="119"/>
        <v>274.39999999999998</v>
      </c>
      <c r="AI95" s="38">
        <f t="shared" si="120"/>
        <v>293.99999999999994</v>
      </c>
      <c r="AJ95" s="38">
        <f t="shared" si="121"/>
        <v>313.59999999999997</v>
      </c>
      <c r="AK95" s="13">
        <f t="shared" si="122"/>
        <v>333.2</v>
      </c>
      <c r="AL95" s="13">
        <f t="shared" si="123"/>
        <v>352.79999999999995</v>
      </c>
    </row>
    <row r="96" spans="1:38" ht="15" customHeight="1">
      <c r="A96" s="6"/>
      <c r="B96" s="5" t="s">
        <v>50</v>
      </c>
      <c r="C96" s="34">
        <v>1.79</v>
      </c>
      <c r="D96" s="34">
        <v>14</v>
      </c>
      <c r="E96" s="34">
        <f t="shared" si="109"/>
        <v>25.060000000000002</v>
      </c>
      <c r="F96" s="75">
        <f t="shared" si="110"/>
        <v>164.00638467677572</v>
      </c>
      <c r="G96" s="77">
        <v>4110</v>
      </c>
      <c r="H96" s="63">
        <f t="shared" si="111"/>
        <v>136.67198723064644</v>
      </c>
      <c r="I96" s="63">
        <v>3425</v>
      </c>
      <c r="J96" s="60">
        <f t="shared" si="112"/>
        <v>109.33758978451715</v>
      </c>
      <c r="K96" s="60">
        <v>2740</v>
      </c>
      <c r="L96" s="57">
        <f t="shared" si="113"/>
        <v>83.000798084596966</v>
      </c>
      <c r="M96" s="57">
        <v>2080</v>
      </c>
      <c r="N96" s="35">
        <f>C96*14</f>
        <v>25.060000000000002</v>
      </c>
      <c r="O96" s="35">
        <f>C96*14*2</f>
        <v>50.120000000000005</v>
      </c>
      <c r="P96" s="35">
        <f>C96*14*3</f>
        <v>75.180000000000007</v>
      </c>
      <c r="Q96" s="35">
        <f t="shared" si="101"/>
        <v>100.24000000000001</v>
      </c>
      <c r="R96" s="35"/>
      <c r="S96" s="35"/>
      <c r="T96" s="35">
        <f t="shared" si="117"/>
        <v>125.30000000000001</v>
      </c>
      <c r="U96" s="35">
        <f t="shared" si="102"/>
        <v>150.36000000000001</v>
      </c>
      <c r="V96" s="35">
        <f t="shared" si="103"/>
        <v>175.42000000000002</v>
      </c>
      <c r="W96" s="35"/>
      <c r="X96" s="35"/>
      <c r="Y96" s="35">
        <f t="shared" si="104"/>
        <v>200.48000000000002</v>
      </c>
      <c r="Z96" s="35">
        <f t="shared" si="105"/>
        <v>225.54000000000002</v>
      </c>
      <c r="AA96" s="35">
        <f t="shared" si="106"/>
        <v>250.60000000000002</v>
      </c>
      <c r="AB96" s="40"/>
      <c r="AC96" s="40"/>
      <c r="AD96" s="35">
        <f t="shared" si="107"/>
        <v>275.66000000000003</v>
      </c>
      <c r="AE96" s="35">
        <f t="shared" si="108"/>
        <v>300.72000000000003</v>
      </c>
      <c r="AF96" s="38">
        <f t="shared" si="118"/>
        <v>325.78000000000003</v>
      </c>
      <c r="AG96" s="35">
        <v>209.44000000000003</v>
      </c>
      <c r="AH96" s="38">
        <f t="shared" si="119"/>
        <v>350.84000000000003</v>
      </c>
      <c r="AI96" s="38">
        <f t="shared" si="120"/>
        <v>375.90000000000003</v>
      </c>
      <c r="AJ96" s="38">
        <f t="shared" si="121"/>
        <v>400.96000000000004</v>
      </c>
      <c r="AK96" s="13">
        <f t="shared" si="122"/>
        <v>426.02000000000004</v>
      </c>
      <c r="AL96" s="13">
        <f t="shared" si="123"/>
        <v>451.08000000000004</v>
      </c>
    </row>
    <row r="97" spans="2:38">
      <c r="B97" s="5" t="s">
        <v>51</v>
      </c>
      <c r="C97" s="41">
        <v>1.71</v>
      </c>
      <c r="D97" s="34">
        <v>14</v>
      </c>
      <c r="E97" s="34">
        <f t="shared" si="109"/>
        <v>23.939999999999998</v>
      </c>
      <c r="F97" s="75">
        <f t="shared" si="110"/>
        <v>171.67919799498748</v>
      </c>
      <c r="G97" s="77">
        <v>4110</v>
      </c>
      <c r="H97" s="63">
        <f t="shared" si="111"/>
        <v>143.06599832915623</v>
      </c>
      <c r="I97" s="63">
        <v>3425</v>
      </c>
      <c r="J97" s="60">
        <f t="shared" si="112"/>
        <v>114.45279866332498</v>
      </c>
      <c r="K97" s="60">
        <v>2740</v>
      </c>
      <c r="L97" s="57">
        <f t="shared" si="113"/>
        <v>86.883876357560581</v>
      </c>
      <c r="M97" s="57">
        <v>2080</v>
      </c>
      <c r="N97" s="35">
        <f>C97*14</f>
        <v>23.939999999999998</v>
      </c>
      <c r="O97" s="35">
        <f>C97*14*2</f>
        <v>47.879999999999995</v>
      </c>
      <c r="P97" s="35">
        <f>C97*14*3</f>
        <v>71.819999999999993</v>
      </c>
      <c r="Q97" s="35">
        <f t="shared" si="101"/>
        <v>95.759999999999991</v>
      </c>
      <c r="R97" s="40"/>
      <c r="S97" s="40"/>
      <c r="T97" s="35">
        <f t="shared" si="117"/>
        <v>119.69999999999999</v>
      </c>
      <c r="U97" s="35">
        <f t="shared" si="102"/>
        <v>143.63999999999999</v>
      </c>
      <c r="V97" s="35">
        <f t="shared" si="103"/>
        <v>167.57999999999998</v>
      </c>
      <c r="W97" s="40"/>
      <c r="X97" s="40"/>
      <c r="Y97" s="35">
        <f t="shared" si="104"/>
        <v>191.51999999999998</v>
      </c>
      <c r="Z97" s="35">
        <f t="shared" si="105"/>
        <v>215.45999999999998</v>
      </c>
      <c r="AA97" s="35">
        <f t="shared" si="106"/>
        <v>239.39999999999998</v>
      </c>
      <c r="AB97" s="36"/>
      <c r="AC97" s="37"/>
      <c r="AD97" s="35">
        <f t="shared" si="107"/>
        <v>263.33999999999997</v>
      </c>
      <c r="AE97" s="35">
        <f t="shared" si="108"/>
        <v>287.27999999999997</v>
      </c>
      <c r="AF97" s="38">
        <f t="shared" si="118"/>
        <v>311.21999999999997</v>
      </c>
      <c r="AG97" s="38">
        <v>267.95999999999998</v>
      </c>
      <c r="AH97" s="38">
        <f t="shared" si="119"/>
        <v>335.15999999999997</v>
      </c>
      <c r="AI97" s="38">
        <f t="shared" si="120"/>
        <v>359.09999999999997</v>
      </c>
      <c r="AJ97" s="38">
        <f t="shared" si="121"/>
        <v>383.03999999999996</v>
      </c>
      <c r="AK97" s="13">
        <f t="shared" si="122"/>
        <v>406.97999999999996</v>
      </c>
      <c r="AL97" s="13">
        <f t="shared" si="123"/>
        <v>430.91999999999996</v>
      </c>
    </row>
    <row r="98" spans="2:38">
      <c r="B98" s="5" t="s">
        <v>49</v>
      </c>
      <c r="C98" s="41">
        <v>1.79</v>
      </c>
      <c r="D98" s="34">
        <v>14</v>
      </c>
      <c r="E98" s="34">
        <f t="shared" si="109"/>
        <v>25.060000000000002</v>
      </c>
      <c r="F98" s="75">
        <f t="shared" si="110"/>
        <v>164.00638467677572</v>
      </c>
      <c r="G98" s="77">
        <v>4110</v>
      </c>
      <c r="H98" s="63">
        <f t="shared" si="111"/>
        <v>136.67198723064644</v>
      </c>
      <c r="I98" s="63">
        <v>3425</v>
      </c>
      <c r="J98" s="60">
        <f t="shared" si="112"/>
        <v>109.33758978451715</v>
      </c>
      <c r="K98" s="60">
        <v>2740</v>
      </c>
      <c r="L98" s="57">
        <f t="shared" si="113"/>
        <v>83.000798084596966</v>
      </c>
      <c r="M98" s="57">
        <v>2080</v>
      </c>
      <c r="N98" s="35">
        <f>C98*14</f>
        <v>25.060000000000002</v>
      </c>
      <c r="O98" s="35">
        <f>C98*14*2</f>
        <v>50.120000000000005</v>
      </c>
      <c r="P98" s="35">
        <f>C98*14*3</f>
        <v>75.180000000000007</v>
      </c>
      <c r="Q98" s="35">
        <f t="shared" si="101"/>
        <v>100.24000000000001</v>
      </c>
      <c r="R98" s="40"/>
      <c r="S98" s="40"/>
      <c r="T98" s="35">
        <f t="shared" si="117"/>
        <v>125.30000000000001</v>
      </c>
      <c r="U98" s="35">
        <f t="shared" si="102"/>
        <v>150.36000000000001</v>
      </c>
      <c r="V98" s="35">
        <f t="shared" si="103"/>
        <v>175.42000000000002</v>
      </c>
      <c r="W98" s="40"/>
      <c r="X98" s="40"/>
      <c r="Y98" s="35">
        <f t="shared" si="104"/>
        <v>200.48000000000002</v>
      </c>
      <c r="Z98" s="35">
        <f t="shared" si="105"/>
        <v>225.54000000000002</v>
      </c>
      <c r="AA98" s="35">
        <f t="shared" si="106"/>
        <v>250.60000000000002</v>
      </c>
      <c r="AB98" s="36"/>
      <c r="AC98" s="37"/>
      <c r="AD98" s="35">
        <f t="shared" si="107"/>
        <v>275.66000000000003</v>
      </c>
      <c r="AE98" s="35">
        <f t="shared" si="108"/>
        <v>300.72000000000003</v>
      </c>
      <c r="AF98" s="38">
        <f t="shared" si="118"/>
        <v>325.78000000000003</v>
      </c>
      <c r="AG98" s="35">
        <v>189.42</v>
      </c>
      <c r="AH98" s="38">
        <f t="shared" si="119"/>
        <v>350.84000000000003</v>
      </c>
      <c r="AI98" s="38">
        <f t="shared" si="120"/>
        <v>375.90000000000003</v>
      </c>
      <c r="AJ98" s="38">
        <f t="shared" si="121"/>
        <v>400.96000000000004</v>
      </c>
      <c r="AK98" s="13">
        <f t="shared" si="122"/>
        <v>426.02000000000004</v>
      </c>
      <c r="AL98" s="13">
        <f t="shared" si="123"/>
        <v>451.08000000000004</v>
      </c>
    </row>
    <row r="99" spans="2:38">
      <c r="B99" s="5" t="s">
        <v>52</v>
      </c>
      <c r="C99" s="41">
        <v>1.27</v>
      </c>
      <c r="D99" s="34">
        <v>14</v>
      </c>
      <c r="E99" s="34">
        <f t="shared" si="109"/>
        <v>17.78</v>
      </c>
      <c r="F99" s="75">
        <f t="shared" si="110"/>
        <v>231.1586051743532</v>
      </c>
      <c r="G99" s="77">
        <v>4110</v>
      </c>
      <c r="H99" s="63">
        <f t="shared" si="111"/>
        <v>192.63217097862767</v>
      </c>
      <c r="I99" s="63">
        <v>3425</v>
      </c>
      <c r="J99" s="60">
        <f t="shared" si="112"/>
        <v>154.10573678290211</v>
      </c>
      <c r="K99" s="60">
        <v>2740</v>
      </c>
      <c r="L99" s="57">
        <f t="shared" si="113"/>
        <v>116.9853768278965</v>
      </c>
      <c r="M99" s="57">
        <v>2080</v>
      </c>
      <c r="N99" s="35">
        <f>C99*14</f>
        <v>17.78</v>
      </c>
      <c r="O99" s="35">
        <f>C99*14*2</f>
        <v>35.56</v>
      </c>
      <c r="P99" s="35">
        <f>C99*14*3</f>
        <v>53.34</v>
      </c>
      <c r="Q99" s="35">
        <f t="shared" si="101"/>
        <v>71.12</v>
      </c>
      <c r="R99" s="40"/>
      <c r="S99" s="40"/>
      <c r="T99" s="35">
        <f>C99*14*5</f>
        <v>88.9</v>
      </c>
      <c r="U99" s="35">
        <f t="shared" si="102"/>
        <v>106.68</v>
      </c>
      <c r="V99" s="35">
        <f t="shared" si="103"/>
        <v>124.46000000000001</v>
      </c>
      <c r="W99" s="40"/>
      <c r="X99" s="40"/>
      <c r="Y99" s="35">
        <f t="shared" si="104"/>
        <v>142.24</v>
      </c>
      <c r="Z99" s="35">
        <f t="shared" si="105"/>
        <v>160.02000000000001</v>
      </c>
      <c r="AA99" s="35">
        <f t="shared" si="106"/>
        <v>177.8</v>
      </c>
      <c r="AB99" s="36"/>
      <c r="AC99" s="37"/>
      <c r="AD99" s="35">
        <f t="shared" si="107"/>
        <v>195.58</v>
      </c>
      <c r="AE99" s="35">
        <f t="shared" si="108"/>
        <v>213.36</v>
      </c>
      <c r="AF99" s="38">
        <f t="shared" si="118"/>
        <v>231.14000000000001</v>
      </c>
      <c r="AG99" s="35">
        <v>267.95999999999998</v>
      </c>
      <c r="AH99" s="38">
        <f t="shared" si="119"/>
        <v>248.92000000000002</v>
      </c>
      <c r="AI99" s="38">
        <f t="shared" si="120"/>
        <v>266.70000000000005</v>
      </c>
      <c r="AJ99" s="38">
        <f t="shared" si="121"/>
        <v>284.48</v>
      </c>
      <c r="AK99" s="13">
        <f t="shared" si="122"/>
        <v>302.26</v>
      </c>
      <c r="AL99" s="13">
        <f t="shared" si="123"/>
        <v>320.04000000000002</v>
      </c>
    </row>
    <row r="101" spans="2:38" ht="14.25">
      <c r="B101" s="92" t="s">
        <v>87</v>
      </c>
    </row>
    <row r="103" spans="2:38" ht="22.5">
      <c r="B103" s="46" t="s">
        <v>36</v>
      </c>
      <c r="C103" s="42" t="s">
        <v>33</v>
      </c>
      <c r="D103" s="43" t="s">
        <v>34</v>
      </c>
      <c r="E103" s="43" t="s">
        <v>38</v>
      </c>
      <c r="F103" s="43" t="s">
        <v>46</v>
      </c>
      <c r="G103" s="78" t="s">
        <v>74</v>
      </c>
      <c r="H103" s="78" t="s">
        <v>81</v>
      </c>
    </row>
    <row r="104" spans="2:38">
      <c r="B104" s="47" t="s">
        <v>31</v>
      </c>
      <c r="C104" s="44">
        <f>300*0.137</f>
        <v>41.1</v>
      </c>
      <c r="D104" s="44">
        <f>(C104*14)/0.7</f>
        <v>822</v>
      </c>
      <c r="E104" s="44">
        <f>D104*2</f>
        <v>1644</v>
      </c>
      <c r="F104" s="45">
        <f>D104*3</f>
        <v>2466</v>
      </c>
      <c r="G104" s="76">
        <f>D104*4</f>
        <v>3288</v>
      </c>
      <c r="H104" s="76">
        <f>D104*5</f>
        <v>4110</v>
      </c>
    </row>
    <row r="105" spans="2:38">
      <c r="B105" s="48" t="s">
        <v>30</v>
      </c>
      <c r="C105" s="44">
        <f>250*0.137</f>
        <v>34.25</v>
      </c>
      <c r="D105" s="44">
        <f t="shared" ref="D105:D107" si="127">(C105*14)/0.7</f>
        <v>685</v>
      </c>
      <c r="E105" s="44">
        <f t="shared" ref="E105:E107" si="128">D105*2</f>
        <v>1370</v>
      </c>
      <c r="F105" s="45">
        <f t="shared" ref="F105:F107" si="129">D105*3</f>
        <v>2055</v>
      </c>
      <c r="G105" s="76">
        <f t="shared" ref="G105:G107" si="130">D105*4</f>
        <v>2740</v>
      </c>
      <c r="H105" s="76">
        <f t="shared" ref="H105:H107" si="131">D105*5</f>
        <v>3425</v>
      </c>
    </row>
    <row r="106" spans="2:38">
      <c r="B106" s="48" t="s">
        <v>32</v>
      </c>
      <c r="C106" s="44">
        <f>200*0.137</f>
        <v>27.400000000000002</v>
      </c>
      <c r="D106" s="44">
        <f t="shared" si="127"/>
        <v>548.00000000000011</v>
      </c>
      <c r="E106" s="44">
        <f t="shared" si="128"/>
        <v>1096.0000000000002</v>
      </c>
      <c r="F106" s="45">
        <f t="shared" si="129"/>
        <v>1644.0000000000005</v>
      </c>
      <c r="G106" s="76">
        <f t="shared" si="130"/>
        <v>2192.0000000000005</v>
      </c>
      <c r="H106" s="76">
        <f t="shared" si="131"/>
        <v>2740.0000000000005</v>
      </c>
    </row>
    <row r="107" spans="2:38">
      <c r="B107" s="48" t="s">
        <v>45</v>
      </c>
      <c r="C107" s="44">
        <f>160*0.13</f>
        <v>20.8</v>
      </c>
      <c r="D107" s="44">
        <f t="shared" si="127"/>
        <v>416</v>
      </c>
      <c r="E107" s="44">
        <f t="shared" si="128"/>
        <v>832</v>
      </c>
      <c r="F107" s="45">
        <f t="shared" si="129"/>
        <v>1248</v>
      </c>
      <c r="G107" s="76">
        <f t="shared" si="130"/>
        <v>1664</v>
      </c>
      <c r="H107" s="76">
        <f t="shared" si="131"/>
        <v>2080</v>
      </c>
    </row>
  </sheetData>
  <mergeCells count="24">
    <mergeCell ref="A91:A93"/>
    <mergeCell ref="A85:A86"/>
    <mergeCell ref="C85:C86"/>
    <mergeCell ref="A66:A67"/>
    <mergeCell ref="C66:C67"/>
    <mergeCell ref="A72:A74"/>
    <mergeCell ref="A4:B5"/>
    <mergeCell ref="C4:C5"/>
    <mergeCell ref="F4:AK4"/>
    <mergeCell ref="A7:A8"/>
    <mergeCell ref="C7:C8"/>
    <mergeCell ref="A13:A15"/>
    <mergeCell ref="A24:B25"/>
    <mergeCell ref="C24:C25"/>
    <mergeCell ref="F24:AK24"/>
    <mergeCell ref="A27:A28"/>
    <mergeCell ref="C27:C28"/>
    <mergeCell ref="A53:A55"/>
    <mergeCell ref="A33:A35"/>
    <mergeCell ref="A44:B45"/>
    <mergeCell ref="C44:C45"/>
    <mergeCell ref="F44:AK44"/>
    <mergeCell ref="A47:A48"/>
    <mergeCell ref="C47:C48"/>
  </mergeCells>
  <pageMargins left="0" right="0" top="0.35433070866141736" bottom="0.35433070866141736" header="0.11811023622047245" footer="0.11811023622047245"/>
  <pageSetup paperSize="9" scale="78" fitToWidth="0" orientation="landscape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2018-2019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aa1</dc:creator>
  <cp:lastModifiedBy>admin</cp:lastModifiedBy>
  <cp:lastPrinted>2019-05-21T14:05:51Z</cp:lastPrinted>
  <dcterms:created xsi:type="dcterms:W3CDTF">2008-06-09T07:50:11Z</dcterms:created>
  <dcterms:modified xsi:type="dcterms:W3CDTF">2019-06-14T12:29:08Z</dcterms:modified>
</cp:coreProperties>
</file>